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075" windowHeight="9480" tabRatio="746" activeTab="2"/>
  </bookViews>
  <sheets>
    <sheet name="Gravity" sheetId="1" r:id="rId1"/>
    <sheet name="Bullard B Table" sheetId="2" r:id="rId2"/>
    <sheet name="Calib. Table" sheetId="3" r:id="rId3"/>
    <sheet name="Absolute Base" sheetId="4" r:id="rId4"/>
    <sheet name="Meters" sheetId="5" r:id="rId5"/>
  </sheets>
  <definedNames>
    <definedName name="calibrator" localSheetId="2">'Calib. Table'!$A$5:$C$75</definedName>
    <definedName name="counter_1" localSheetId="0">'Gravity'!$O$3:$O$34</definedName>
    <definedName name="elliphgt_1" localSheetId="0">'Gravity'!$N$3:$N$34</definedName>
    <definedName name="latlong_1" localSheetId="0">'Gravity'!$F$3:$K$34</definedName>
    <definedName name="measuredandtide_1" localSheetId="0">'Gravity'!$Q$3:$V$34</definedName>
    <definedName name="out" localSheetId="0">'Gravity'!$AJ$2:$AP$31</definedName>
    <definedName name="solver_adj" localSheetId="0" hidden="1">'Gravity'!$AS$8:$AS$9,'Gravity'!$AS$11:$AS$12,'Gravity'!$AS$14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'Gravity'!$AS$8:$AS$9</definedName>
    <definedName name="solver_lhs2" localSheetId="0" hidden="1">'Gravity'!$AS$11:$AS$12</definedName>
    <definedName name="solver_lhs3" localSheetId="0" hidden="1">'Gravity'!$AS$14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'Gravity'!$AS$17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9</definedName>
    <definedName name="solver_rhs2" localSheetId="0" hidden="1">9</definedName>
    <definedName name="solver_rhs3" localSheetId="0" hidden="1">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45</definedName>
    <definedName name="terrain_1" localSheetId="0">'Gravity'!#REF!</definedName>
    <definedName name="terrain_2" localSheetId="0">'Gravity'!$AE$3:$AE$34</definedName>
    <definedName name="time_1" localSheetId="0">'Gravity'!$C$3:$D$34</definedName>
  </definedNames>
  <calcPr fullCalcOnLoad="1"/>
</workbook>
</file>

<file path=xl/comments1.xml><?xml version="1.0" encoding="utf-8"?>
<comments xmlns="http://schemas.openxmlformats.org/spreadsheetml/2006/main">
  <authors>
    <author>Derek Holom</author>
  </authors>
  <commentList>
    <comment ref="S1" authorId="0">
      <text>
        <r>
          <rPr>
            <b/>
            <sz val="8"/>
            <rFont val="Tahoma"/>
            <family val="0"/>
          </rPr>
          <t>Derek Holom:</t>
        </r>
        <r>
          <rPr>
            <sz val="8"/>
            <rFont val="Tahoma"/>
            <family val="0"/>
          </rPr>
          <t xml:space="preserve">
Enter meter-specific constant in this cell.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Derek Holom:
</t>
        </r>
        <r>
          <rPr>
            <sz val="8"/>
            <rFont val="Tahoma"/>
            <family val="2"/>
          </rPr>
          <t>LCD reading for digital L &amp; R meters.</t>
        </r>
      </text>
    </comment>
  </commentList>
</comments>
</file>

<file path=xl/sharedStrings.xml><?xml version="1.0" encoding="utf-8"?>
<sst xmlns="http://schemas.openxmlformats.org/spreadsheetml/2006/main" count="76" uniqueCount="67">
  <si>
    <t>Absolute Base Station Information</t>
  </si>
  <si>
    <t>Date</t>
  </si>
  <si>
    <t>Time</t>
  </si>
  <si>
    <t>Counter</t>
  </si>
  <si>
    <t>Final Reading</t>
  </si>
  <si>
    <t>Latitude</t>
  </si>
  <si>
    <t>Longitude</t>
  </si>
  <si>
    <t>Hours</t>
  </si>
  <si>
    <t>Minutes</t>
  </si>
  <si>
    <t>Duration</t>
  </si>
  <si>
    <t>d</t>
  </si>
  <si>
    <t>m</t>
  </si>
  <si>
    <t>s</t>
  </si>
  <si>
    <t>Lat</t>
  </si>
  <si>
    <t>Long</t>
  </si>
  <si>
    <t>DD</t>
  </si>
  <si>
    <t>Calibration Table</t>
  </si>
  <si>
    <t>Factor Interval</t>
  </si>
  <si>
    <t>Height (m)</t>
  </si>
  <si>
    <t>Bullard B Table</t>
  </si>
  <si>
    <t>Cumulative</t>
  </si>
  <si>
    <t>Gravity Station</t>
  </si>
  <si>
    <t>Gravity Meter Readings</t>
  </si>
  <si>
    <t>Absolute Gravity (mgals)</t>
  </si>
  <si>
    <t>* Optional information</t>
  </si>
  <si>
    <t>Theoretical Gravity (mGals)</t>
  </si>
  <si>
    <t>Height Correction (mGals)</t>
  </si>
  <si>
    <t>Complete Bouguer Anomaly (mGals)</t>
  </si>
  <si>
    <t>Worden Meter Constant:</t>
  </si>
  <si>
    <t>LaCoste &amp; Romberg</t>
  </si>
  <si>
    <t>Worden</t>
  </si>
  <si>
    <t>Scintrex</t>
  </si>
  <si>
    <t>Selected meter #:</t>
  </si>
  <si>
    <t>#</t>
  </si>
  <si>
    <t>Gravity meters</t>
  </si>
  <si>
    <t>Tide (mGals)</t>
  </si>
  <si>
    <t>Tide Corrected (mGals)</t>
  </si>
  <si>
    <t>Meter Drift (mGals)</t>
  </si>
  <si>
    <t>Drift &amp; Tide Corrected (mGals)</t>
  </si>
  <si>
    <t>DC Shift (mGals)</t>
  </si>
  <si>
    <t>Bouguer Spherical Cap (mGals)</t>
  </si>
  <si>
    <t>Terrain Correction (mGals)</t>
  </si>
  <si>
    <t>Measured (mGals)</t>
  </si>
  <si>
    <t>Calibrated (mGals)</t>
  </si>
  <si>
    <t>Counter (Dial Reading)</t>
  </si>
  <si>
    <t>Ellipsoidal Height (m)</t>
  </si>
  <si>
    <t>Scintrex Meter</t>
  </si>
  <si>
    <t>mGals</t>
  </si>
  <si>
    <t>LaCoste-Romberg Meter</t>
  </si>
  <si>
    <t xml:space="preserve"> Raw Observed Gravity (mGals)</t>
  </si>
  <si>
    <t>Atm Effect (mGals)</t>
  </si>
  <si>
    <t>Observed Absolute Gravity (mGals)</t>
  </si>
  <si>
    <r>
      <t>Counter</t>
    </r>
    <r>
      <rPr>
        <vertAlign val="superscript"/>
        <sz val="10"/>
        <rFont val="Arial"/>
        <family val="2"/>
      </rPr>
      <t>1</t>
    </r>
  </si>
  <si>
    <r>
      <t>Converted</t>
    </r>
    <r>
      <rPr>
        <vertAlign val="superscript"/>
        <sz val="10"/>
        <rFont val="Arial"/>
        <family val="2"/>
      </rPr>
      <t>1</t>
    </r>
  </si>
  <si>
    <r>
      <t>Measured gravity (mGals)</t>
    </r>
    <r>
      <rPr>
        <vertAlign val="superscript"/>
        <sz val="10"/>
        <rFont val="Arial"/>
        <family val="2"/>
      </rPr>
      <t>1,2,3</t>
    </r>
  </si>
  <si>
    <r>
      <t>Tide</t>
    </r>
    <r>
      <rPr>
        <vertAlign val="superscript"/>
        <sz val="10"/>
        <rFont val="Arial"/>
        <family val="2"/>
      </rPr>
      <t>1,2</t>
    </r>
  </si>
  <si>
    <r>
      <t>DC Shift</t>
    </r>
    <r>
      <rPr>
        <vertAlign val="superscript"/>
        <sz val="10"/>
        <rFont val="Arial"/>
        <family val="2"/>
      </rPr>
      <t>1,2,3</t>
    </r>
  </si>
  <si>
    <r>
      <t>Drift</t>
    </r>
    <r>
      <rPr>
        <vertAlign val="superscript"/>
        <sz val="10"/>
        <rFont val="Arial"/>
        <family val="2"/>
      </rPr>
      <t>1,2</t>
    </r>
  </si>
  <si>
    <r>
      <t>1</t>
    </r>
    <r>
      <rPr>
        <sz val="10"/>
        <rFont val="Arial"/>
        <family val="0"/>
      </rPr>
      <t xml:space="preserve"> Required for LaCoste-Romberg gravimeter data</t>
    </r>
  </si>
  <si>
    <r>
      <t>2</t>
    </r>
    <r>
      <rPr>
        <sz val="10"/>
        <rFont val="Arial"/>
        <family val="0"/>
      </rPr>
      <t xml:space="preserve"> Required for Worden gravimeter data</t>
    </r>
  </si>
  <si>
    <r>
      <t>3</t>
    </r>
    <r>
      <rPr>
        <sz val="10"/>
        <rFont val="Arial"/>
        <family val="0"/>
      </rPr>
      <t xml:space="preserve"> Required for Scintrex gravimeter data</t>
    </r>
  </si>
  <si>
    <t>Station Name*</t>
  </si>
  <si>
    <t>Longitude*</t>
  </si>
  <si>
    <t>Ellipsoidal elevation (m)*</t>
  </si>
  <si>
    <t>Date*</t>
  </si>
  <si>
    <t>Time*</t>
  </si>
  <si>
    <t>Notes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</si>
</sst>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0.000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E+00"/>
    <numFmt numFmtId="189" formatCode="0.000E+00"/>
    <numFmt numFmtId="190" formatCode="0.0E+00"/>
    <numFmt numFmtId="191" formatCode="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00000000"/>
    <numFmt numFmtId="205" formatCode="0.00000000000000000000000"/>
    <numFmt numFmtId="206" formatCode="0.000000000000000000000000"/>
    <numFmt numFmtId="207" formatCode="0.000000000E+00"/>
    <numFmt numFmtId="208" formatCode="0.0000000000E+00"/>
    <numFmt numFmtId="209" formatCode="0.00000000000E+00"/>
    <numFmt numFmtId="210" formatCode="0.000000000000E+00"/>
    <numFmt numFmtId="211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6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75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75" fontId="0" fillId="0" borderId="2" xfId="0" applyNumberForma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175" fontId="0" fillId="0" borderId="2" xfId="0" applyNumberFormat="1" applyFill="1" applyBorder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175" fontId="0" fillId="0" borderId="0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20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</cellXfs>
  <cellStyles count="17">
    <cellStyle name="Normal" xfId="0"/>
    <cellStyle name="_Gravity" xfId="16"/>
    <cellStyle name="_Gravity Data" xfId="17"/>
    <cellStyle name="_Line 1" xfId="18"/>
    <cellStyle name="_Line 2" xfId="19"/>
    <cellStyle name="_Line 3" xfId="20"/>
    <cellStyle name="_NS Line" xfId="21"/>
    <cellStyle name="_Regional Trend" xfId="22"/>
    <cellStyle name="_UTM" xfId="23"/>
    <cellStyle name="_XY Points" xfId="24"/>
    <cellStyle name="Comma" xfId="25"/>
    <cellStyle name="Comma [0]" xfId="26"/>
    <cellStyle name="Currency" xfId="27"/>
    <cellStyle name="Currency [0]" xfId="28"/>
    <cellStyle name="Followed Hyperlink" xfId="29"/>
    <cellStyle name="Hyperlink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</xdr:row>
      <xdr:rowOff>76200</xdr:rowOff>
    </xdr:from>
    <xdr:to>
      <xdr:col>7</xdr:col>
      <xdr:colOff>561975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38425" y="561975"/>
          <a:ext cx="26574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values from the calibration table provided with your LaCoste-Romberg gravimeter.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V42"/>
  <sheetViews>
    <sheetView zoomScale="85" zoomScaleNormal="85" workbookViewId="0" topLeftCell="O1">
      <selection activeCell="A1" sqref="A1:A2"/>
    </sheetView>
  </sheetViews>
  <sheetFormatPr defaultColWidth="9.140625" defaultRowHeight="12.75"/>
  <cols>
    <col min="1" max="1" width="13.28125" style="5" bestFit="1" customWidth="1"/>
    <col min="2" max="2" width="11.00390625" style="12" customWidth="1"/>
    <col min="3" max="3" width="7.421875" style="5" customWidth="1"/>
    <col min="4" max="4" width="8.00390625" style="5" customWidth="1"/>
    <col min="5" max="5" width="9.140625" style="5" customWidth="1"/>
    <col min="6" max="6" width="6.8515625" style="5" customWidth="1"/>
    <col min="7" max="7" width="7.28125" style="5" customWidth="1"/>
    <col min="8" max="8" width="9.140625" style="5" customWidth="1"/>
    <col min="9" max="9" width="7.00390625" style="5" customWidth="1"/>
    <col min="10" max="10" width="7.57421875" style="5" customWidth="1"/>
    <col min="11" max="12" width="9.140625" style="5" customWidth="1"/>
    <col min="13" max="13" width="12.8515625" style="5" customWidth="1"/>
    <col min="14" max="14" width="13.00390625" style="5" customWidth="1"/>
    <col min="15" max="15" width="9.140625" style="5" customWidth="1"/>
    <col min="16" max="16" width="12.8515625" style="5" customWidth="1"/>
    <col min="17" max="17" width="11.57421875" style="5" customWidth="1"/>
    <col min="18" max="18" width="22.7109375" style="10" customWidth="1"/>
    <col min="19" max="19" width="10.7109375" style="5" customWidth="1"/>
    <col min="20" max="20" width="17.140625" style="5" customWidth="1"/>
    <col min="21" max="21" width="25.7109375" style="5" customWidth="1"/>
    <col min="22" max="22" width="9.140625" style="5" customWidth="1"/>
    <col min="23" max="23" width="11.140625" style="5" customWidth="1"/>
    <col min="24" max="24" width="10.421875" style="5" customWidth="1"/>
    <col min="25" max="25" width="11.00390625" style="5" customWidth="1"/>
    <col min="26" max="26" width="10.7109375" style="5" customWidth="1"/>
    <col min="27" max="27" width="16.28125" style="5" customWidth="1"/>
    <col min="28" max="28" width="15.00390625" style="5" customWidth="1"/>
    <col min="29" max="29" width="10.28125" style="5" customWidth="1"/>
    <col min="30" max="30" width="13.00390625" style="5" customWidth="1"/>
    <col min="31" max="31" width="11.140625" style="5" customWidth="1"/>
    <col min="32" max="32" width="14.7109375" style="5" customWidth="1"/>
    <col min="33" max="33" width="16.57421875" style="10" customWidth="1"/>
    <col min="34" max="35" width="9.140625" style="5" customWidth="1"/>
    <col min="36" max="36" width="8.28125" style="5" customWidth="1"/>
    <col min="37" max="37" width="9.28125" style="5" customWidth="1"/>
    <col min="38" max="38" width="7.00390625" style="5" bestFit="1" customWidth="1"/>
    <col min="39" max="39" width="9.421875" style="5" customWidth="1"/>
    <col min="40" max="40" width="6.8515625" style="5" customWidth="1"/>
    <col min="41" max="41" width="5.00390625" style="5" bestFit="1" customWidth="1"/>
    <col min="42" max="42" width="7.57421875" style="5" bestFit="1" customWidth="1"/>
    <col min="43" max="43" width="6.28125" style="5" customWidth="1"/>
    <col min="44" max="44" width="7.140625" style="5" customWidth="1"/>
    <col min="45" max="45" width="5.8515625" style="5" customWidth="1"/>
    <col min="46" max="16384" width="9.140625" style="5" customWidth="1"/>
  </cols>
  <sheetData>
    <row r="1" spans="1:33" ht="30" customHeight="1" thickBot="1">
      <c r="A1" s="66" t="s">
        <v>21</v>
      </c>
      <c r="B1" s="67" t="s">
        <v>1</v>
      </c>
      <c r="C1" s="68" t="s">
        <v>2</v>
      </c>
      <c r="D1" s="68"/>
      <c r="E1" s="30" t="s">
        <v>9</v>
      </c>
      <c r="F1" s="68" t="s">
        <v>5</v>
      </c>
      <c r="G1" s="68"/>
      <c r="H1" s="68"/>
      <c r="I1" s="68" t="s">
        <v>6</v>
      </c>
      <c r="J1" s="68"/>
      <c r="K1" s="68"/>
      <c r="L1" s="30" t="s">
        <v>13</v>
      </c>
      <c r="M1" s="30" t="s">
        <v>14</v>
      </c>
      <c r="N1" s="72" t="s">
        <v>45</v>
      </c>
      <c r="O1" s="69" t="s">
        <v>48</v>
      </c>
      <c r="P1" s="70"/>
      <c r="Q1" s="71"/>
      <c r="R1" s="47" t="s">
        <v>28</v>
      </c>
      <c r="S1" s="55"/>
      <c r="T1" s="47" t="s">
        <v>46</v>
      </c>
      <c r="U1" s="46" t="s">
        <v>49</v>
      </c>
      <c r="V1" s="66" t="s">
        <v>35</v>
      </c>
      <c r="W1" s="66" t="s">
        <v>36</v>
      </c>
      <c r="X1" s="66" t="s">
        <v>37</v>
      </c>
      <c r="Y1" s="66" t="s">
        <v>38</v>
      </c>
      <c r="Z1" s="66" t="s">
        <v>39</v>
      </c>
      <c r="AA1" s="66" t="s">
        <v>25</v>
      </c>
      <c r="AB1" s="66" t="s">
        <v>26</v>
      </c>
      <c r="AC1" s="66" t="s">
        <v>50</v>
      </c>
      <c r="AD1" s="66" t="s">
        <v>40</v>
      </c>
      <c r="AE1" s="66" t="s">
        <v>41</v>
      </c>
      <c r="AF1" s="66" t="s">
        <v>51</v>
      </c>
      <c r="AG1" s="66" t="s">
        <v>27</v>
      </c>
    </row>
    <row r="2" spans="1:42" ht="30" customHeight="1">
      <c r="A2" s="66"/>
      <c r="B2" s="67"/>
      <c r="C2" s="30" t="s">
        <v>7</v>
      </c>
      <c r="D2" s="30" t="s">
        <v>8</v>
      </c>
      <c r="E2" s="30" t="s">
        <v>7</v>
      </c>
      <c r="F2" s="30" t="s">
        <v>10</v>
      </c>
      <c r="G2" s="30" t="s">
        <v>11</v>
      </c>
      <c r="H2" s="30" t="s">
        <v>12</v>
      </c>
      <c r="I2" s="30" t="s">
        <v>10</v>
      </c>
      <c r="J2" s="30" t="s">
        <v>11</v>
      </c>
      <c r="K2" s="30" t="s">
        <v>12</v>
      </c>
      <c r="L2" s="30" t="s">
        <v>15</v>
      </c>
      <c r="M2" s="30" t="s">
        <v>15</v>
      </c>
      <c r="N2" s="73"/>
      <c r="O2" s="48" t="s">
        <v>3</v>
      </c>
      <c r="P2" s="29" t="s">
        <v>43</v>
      </c>
      <c r="Q2" s="49" t="s">
        <v>42</v>
      </c>
      <c r="R2" s="48" t="s">
        <v>44</v>
      </c>
      <c r="S2" s="54" t="s">
        <v>43</v>
      </c>
      <c r="T2" s="63" t="s">
        <v>38</v>
      </c>
      <c r="U2" s="5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3"/>
      <c r="AI2" s="13"/>
      <c r="AJ2" s="14"/>
      <c r="AK2" s="14"/>
      <c r="AL2" s="14"/>
      <c r="AM2" s="14"/>
      <c r="AN2" s="14"/>
      <c r="AO2" s="14"/>
      <c r="AP2" s="14"/>
    </row>
    <row r="3" spans="1:48" ht="12.75">
      <c r="A3" s="32"/>
      <c r="B3" s="33"/>
      <c r="C3" s="34"/>
      <c r="D3" s="35"/>
      <c r="E3" s="9">
        <f>((B3-$B$3)*24)+((C3+(D3/60))-($C$3+($D$3/60)))</f>
        <v>0</v>
      </c>
      <c r="F3" s="32"/>
      <c r="G3" s="32"/>
      <c r="H3" s="32"/>
      <c r="I3" s="32"/>
      <c r="J3" s="32"/>
      <c r="K3" s="32"/>
      <c r="L3" s="16">
        <f>F3+(G3/60)+(H3/3600)</f>
        <v>0</v>
      </c>
      <c r="M3" s="16">
        <f>-1*(I3+(J3/60)+(K3/3600))</f>
        <v>0</v>
      </c>
      <c r="N3" s="36"/>
      <c r="O3" s="52"/>
      <c r="P3" s="9">
        <f>(O3-VLOOKUP(O3,'Calib. Table'!$A$5:$C$75,1))*(VLOOKUP(O3,'Calib. Table'!$A$5:$C$75,3))+VLOOKUP(O3,'Calib. Table'!$A$5:$C$75,2)</f>
        <v>0</v>
      </c>
      <c r="Q3" s="53"/>
      <c r="R3" s="50"/>
      <c r="S3" s="51">
        <f>R3*$S$1</f>
        <v>0</v>
      </c>
      <c r="T3" s="17"/>
      <c r="U3" s="31">
        <f>IF(Meters!$D$1=1,P3+Q3,IF(Meters!D$1=2,S3,IF(Meters!$D$1=3,T3)))</f>
        <v>0</v>
      </c>
      <c r="V3" s="32"/>
      <c r="W3" s="9">
        <f>U3+V3</f>
        <v>0</v>
      </c>
      <c r="X3" s="36" t="e">
        <f>(($W$3-$W$12)/($E$12)*E3)</f>
        <v>#DIV/0!</v>
      </c>
      <c r="Y3" s="9" t="e">
        <f>W3+X3</f>
        <v>#DIV/0!</v>
      </c>
      <c r="Z3" s="17" t="e">
        <f>$Y$12-$Y$3</f>
        <v>#DIV/0!</v>
      </c>
      <c r="AA3" s="17">
        <f>100000*9.7803267714*((1+0.00193185138639*(SIN(L3*(PI()/180)))^2)/(SQRT(1-0.00669437999013*(SIN(L3*(PI()/180)))^2)))</f>
        <v>978032.67714</v>
      </c>
      <c r="AB3" s="17">
        <f>-0.308769097*N3+0.000439773125*N3*((SIN(L3*(PI()/180)))^2)+0.0000000721251838*N3^2</f>
        <v>0</v>
      </c>
      <c r="AC3" s="15">
        <f>ROUNDUP((0.874-0.000099*N3+0.00000000356*N3^2),2)</f>
        <v>0.88</v>
      </c>
      <c r="AD3" s="17">
        <f>(N3-VLOOKUP(N3,'Bullard B Table'!$A$4:$B$67,1))*((VLOOKUP(N3+100,'Bullard B Table'!$A$4:$B$67,2)-VLOOKUP(N3,'Bullard B Table'!$A$4:$B$67,2))/100)+VLOOKUP(N3,'Bullard B Table'!$A$4:$B$67,2)+2*(PI())*(0.00000000006673)*N3*2670*100000</f>
        <v>0</v>
      </c>
      <c r="AE3" s="36"/>
      <c r="AF3" s="9" t="e">
        <f>Y3-'Absolute Base'!$B$16+'Absolute Base'!$B$6+Z3</f>
        <v>#DIV/0!</v>
      </c>
      <c r="AG3" s="18" t="e">
        <f>AF3-(AA3+AB3-AC3+AD3-AE3)</f>
        <v>#DIV/0!</v>
      </c>
      <c r="AH3" s="19"/>
      <c r="AI3" s="13"/>
      <c r="AK3" s="14"/>
      <c r="AL3" s="14"/>
      <c r="AM3" s="14"/>
      <c r="AN3" s="14"/>
      <c r="AO3" s="14"/>
      <c r="AP3" s="14"/>
      <c r="AQ3" s="20"/>
      <c r="AR3" s="20"/>
      <c r="AS3" s="20"/>
      <c r="AT3" s="20"/>
      <c r="AU3" s="20"/>
      <c r="AV3" s="20"/>
    </row>
    <row r="4" spans="1:42" s="20" customFormat="1" ht="12.75">
      <c r="A4" s="32"/>
      <c r="B4" s="33"/>
      <c r="C4" s="34"/>
      <c r="D4" s="35"/>
      <c r="E4" s="9"/>
      <c r="F4" s="32"/>
      <c r="G4" s="32"/>
      <c r="H4" s="32"/>
      <c r="I4" s="32"/>
      <c r="J4" s="32"/>
      <c r="K4" s="32"/>
      <c r="L4" s="16"/>
      <c r="M4" s="16"/>
      <c r="N4" s="36"/>
      <c r="O4" s="32"/>
      <c r="P4" s="9"/>
      <c r="Q4" s="36"/>
      <c r="R4" s="57"/>
      <c r="S4" s="17"/>
      <c r="T4" s="17"/>
      <c r="U4" s="31"/>
      <c r="V4" s="32"/>
      <c r="W4" s="9"/>
      <c r="X4" s="36"/>
      <c r="Y4" s="9"/>
      <c r="Z4" s="17"/>
      <c r="AA4" s="17"/>
      <c r="AB4" s="17"/>
      <c r="AC4" s="15"/>
      <c r="AD4" s="17"/>
      <c r="AE4" s="36"/>
      <c r="AF4" s="9"/>
      <c r="AG4" s="18"/>
      <c r="AH4" s="21"/>
      <c r="AI4" s="62"/>
      <c r="AK4" s="22"/>
      <c r="AL4" s="22"/>
      <c r="AM4" s="22"/>
      <c r="AN4" s="22"/>
      <c r="AO4" s="22"/>
      <c r="AP4" s="22"/>
    </row>
    <row r="5" spans="1:42" s="20" customFormat="1" ht="12.75">
      <c r="A5" s="32"/>
      <c r="B5" s="33"/>
      <c r="C5" s="34"/>
      <c r="D5" s="35"/>
      <c r="E5" s="9"/>
      <c r="F5" s="32"/>
      <c r="G5" s="32"/>
      <c r="H5" s="32"/>
      <c r="I5" s="32"/>
      <c r="J5" s="32"/>
      <c r="K5" s="32"/>
      <c r="L5" s="16"/>
      <c r="M5" s="16"/>
      <c r="N5" s="36"/>
      <c r="O5" s="32"/>
      <c r="P5" s="9"/>
      <c r="Q5" s="36"/>
      <c r="R5" s="57"/>
      <c r="S5" s="17"/>
      <c r="T5" s="17"/>
      <c r="U5" s="31"/>
      <c r="V5" s="32"/>
      <c r="W5" s="9"/>
      <c r="X5" s="36"/>
      <c r="Y5" s="9"/>
      <c r="Z5" s="17"/>
      <c r="AA5" s="17"/>
      <c r="AB5" s="17"/>
      <c r="AC5" s="15"/>
      <c r="AD5" s="17"/>
      <c r="AE5" s="36"/>
      <c r="AF5" s="9"/>
      <c r="AG5" s="18"/>
      <c r="AH5" s="21"/>
      <c r="AI5" s="62"/>
      <c r="AK5" s="22"/>
      <c r="AL5" s="22"/>
      <c r="AM5" s="22"/>
      <c r="AN5" s="22"/>
      <c r="AO5" s="22"/>
      <c r="AP5" s="22"/>
    </row>
    <row r="6" spans="1:42" s="20" customFormat="1" ht="12.75">
      <c r="A6" s="32"/>
      <c r="B6" s="33"/>
      <c r="C6" s="34"/>
      <c r="D6" s="35"/>
      <c r="E6" s="9"/>
      <c r="F6" s="32"/>
      <c r="G6" s="32"/>
      <c r="H6" s="32"/>
      <c r="I6" s="32"/>
      <c r="J6" s="32"/>
      <c r="K6" s="32"/>
      <c r="L6" s="16"/>
      <c r="M6" s="16"/>
      <c r="N6" s="36"/>
      <c r="O6" s="32"/>
      <c r="P6" s="9"/>
      <c r="Q6" s="36"/>
      <c r="R6" s="57"/>
      <c r="S6" s="17"/>
      <c r="T6" s="17"/>
      <c r="U6" s="31"/>
      <c r="V6" s="32"/>
      <c r="W6" s="9"/>
      <c r="X6" s="36"/>
      <c r="Y6" s="9"/>
      <c r="Z6" s="17"/>
      <c r="AA6" s="17"/>
      <c r="AB6" s="17"/>
      <c r="AC6" s="15"/>
      <c r="AD6" s="17"/>
      <c r="AE6" s="36"/>
      <c r="AF6" s="9"/>
      <c r="AG6" s="18"/>
      <c r="AH6" s="21"/>
      <c r="AI6" s="62"/>
      <c r="AK6" s="22"/>
      <c r="AL6" s="22"/>
      <c r="AM6" s="22"/>
      <c r="AN6" s="22"/>
      <c r="AO6" s="22"/>
      <c r="AP6" s="22"/>
    </row>
    <row r="7" spans="1:42" s="20" customFormat="1" ht="12.75">
      <c r="A7" s="32"/>
      <c r="B7" s="33"/>
      <c r="C7" s="34"/>
      <c r="D7" s="35"/>
      <c r="E7" s="9"/>
      <c r="F7" s="32"/>
      <c r="G7" s="32"/>
      <c r="H7" s="32"/>
      <c r="I7" s="32"/>
      <c r="J7" s="32"/>
      <c r="K7" s="32"/>
      <c r="L7" s="16"/>
      <c r="M7" s="16"/>
      <c r="N7" s="36"/>
      <c r="O7" s="32"/>
      <c r="P7" s="9"/>
      <c r="Q7" s="36"/>
      <c r="R7" s="57"/>
      <c r="S7" s="17"/>
      <c r="T7" s="17"/>
      <c r="U7" s="31"/>
      <c r="V7" s="32"/>
      <c r="W7" s="9"/>
      <c r="X7" s="36"/>
      <c r="Y7" s="9"/>
      <c r="Z7" s="17"/>
      <c r="AA7" s="17"/>
      <c r="AB7" s="17"/>
      <c r="AC7" s="15"/>
      <c r="AD7" s="17"/>
      <c r="AE7" s="36"/>
      <c r="AF7" s="9"/>
      <c r="AG7" s="18"/>
      <c r="AH7" s="21"/>
      <c r="AI7" s="62"/>
      <c r="AK7" s="22"/>
      <c r="AL7" s="22"/>
      <c r="AM7" s="22"/>
      <c r="AN7" s="22"/>
      <c r="AO7" s="22"/>
      <c r="AP7" s="22"/>
    </row>
    <row r="8" spans="1:45" s="20" customFormat="1" ht="12.75">
      <c r="A8" s="32"/>
      <c r="B8" s="33"/>
      <c r="C8" s="34"/>
      <c r="D8" s="35"/>
      <c r="E8" s="9"/>
      <c r="F8" s="32"/>
      <c r="G8" s="32"/>
      <c r="H8" s="32"/>
      <c r="I8" s="32"/>
      <c r="J8" s="32"/>
      <c r="K8" s="32"/>
      <c r="L8" s="16"/>
      <c r="M8" s="16"/>
      <c r="N8" s="36"/>
      <c r="O8" s="32"/>
      <c r="P8" s="9"/>
      <c r="Q8" s="36"/>
      <c r="R8" s="57"/>
      <c r="S8" s="17"/>
      <c r="T8" s="17"/>
      <c r="U8" s="31"/>
      <c r="V8" s="32"/>
      <c r="W8" s="9"/>
      <c r="X8" s="36"/>
      <c r="Y8" s="9"/>
      <c r="Z8" s="17"/>
      <c r="AA8" s="17"/>
      <c r="AB8" s="17"/>
      <c r="AC8" s="15"/>
      <c r="AD8" s="17"/>
      <c r="AE8" s="36"/>
      <c r="AF8" s="9"/>
      <c r="AG8" s="18"/>
      <c r="AH8" s="21"/>
      <c r="AI8" s="62"/>
      <c r="AK8" s="22"/>
      <c r="AL8" s="22"/>
      <c r="AM8" s="22"/>
      <c r="AN8" s="22"/>
      <c r="AO8" s="22"/>
      <c r="AP8" s="22"/>
      <c r="AQ8" s="23"/>
      <c r="AR8" s="23"/>
      <c r="AS8" s="23"/>
    </row>
    <row r="9" spans="1:45" s="20" customFormat="1" ht="12.75">
      <c r="A9" s="32"/>
      <c r="B9" s="33"/>
      <c r="C9" s="34"/>
      <c r="D9" s="35"/>
      <c r="E9" s="9"/>
      <c r="F9" s="32"/>
      <c r="G9" s="32"/>
      <c r="H9" s="32"/>
      <c r="I9" s="32"/>
      <c r="J9" s="32"/>
      <c r="K9" s="32"/>
      <c r="L9" s="16"/>
      <c r="M9" s="16"/>
      <c r="N9" s="36"/>
      <c r="O9" s="32"/>
      <c r="P9" s="9"/>
      <c r="Q9" s="36"/>
      <c r="R9" s="57"/>
      <c r="S9" s="17"/>
      <c r="T9" s="17"/>
      <c r="U9" s="31"/>
      <c r="V9" s="32"/>
      <c r="W9" s="9"/>
      <c r="X9" s="36"/>
      <c r="Y9" s="9"/>
      <c r="Z9" s="17"/>
      <c r="AA9" s="17"/>
      <c r="AB9" s="17"/>
      <c r="AC9" s="15"/>
      <c r="AD9" s="17"/>
      <c r="AE9" s="36"/>
      <c r="AF9" s="9"/>
      <c r="AG9" s="18"/>
      <c r="AH9" s="21"/>
      <c r="AI9" s="62"/>
      <c r="AK9" s="24"/>
      <c r="AL9" s="24"/>
      <c r="AM9" s="24"/>
      <c r="AN9" s="24"/>
      <c r="AO9" s="24"/>
      <c r="AP9" s="24"/>
      <c r="AQ9" s="23"/>
      <c r="AR9" s="23"/>
      <c r="AS9" s="23"/>
    </row>
    <row r="10" spans="1:45" s="20" customFormat="1" ht="12.75">
      <c r="A10" s="32"/>
      <c r="B10" s="33"/>
      <c r="C10" s="34"/>
      <c r="D10" s="35"/>
      <c r="E10" s="9"/>
      <c r="F10" s="32"/>
      <c r="G10" s="32"/>
      <c r="H10" s="32"/>
      <c r="I10" s="32"/>
      <c r="J10" s="32"/>
      <c r="K10" s="32"/>
      <c r="L10" s="16"/>
      <c r="M10" s="16"/>
      <c r="N10" s="36"/>
      <c r="O10" s="32"/>
      <c r="P10" s="9"/>
      <c r="Q10" s="36"/>
      <c r="R10" s="57"/>
      <c r="S10" s="17"/>
      <c r="T10" s="17"/>
      <c r="U10" s="31"/>
      <c r="V10" s="32"/>
      <c r="W10" s="9"/>
      <c r="X10" s="36"/>
      <c r="Y10" s="9"/>
      <c r="Z10" s="17"/>
      <c r="AA10" s="17"/>
      <c r="AB10" s="17"/>
      <c r="AC10" s="15"/>
      <c r="AD10" s="17"/>
      <c r="AE10" s="36"/>
      <c r="AF10" s="9"/>
      <c r="AG10" s="18"/>
      <c r="AH10" s="21"/>
      <c r="AI10" s="62"/>
      <c r="AK10" s="24"/>
      <c r="AL10" s="24"/>
      <c r="AM10" s="24"/>
      <c r="AN10" s="24"/>
      <c r="AO10" s="24"/>
      <c r="AP10" s="24"/>
      <c r="AQ10" s="23"/>
      <c r="AR10" s="25"/>
      <c r="AS10" s="25"/>
    </row>
    <row r="11" spans="1:45" s="20" customFormat="1" ht="12.75">
      <c r="A11" s="32"/>
      <c r="B11" s="33"/>
      <c r="C11" s="34"/>
      <c r="D11" s="35"/>
      <c r="E11" s="9"/>
      <c r="F11" s="32"/>
      <c r="G11" s="32"/>
      <c r="H11" s="32"/>
      <c r="I11" s="32"/>
      <c r="J11" s="32"/>
      <c r="K11" s="32"/>
      <c r="L11" s="16"/>
      <c r="M11" s="16"/>
      <c r="N11" s="36"/>
      <c r="O11" s="32"/>
      <c r="P11" s="9"/>
      <c r="Q11" s="36"/>
      <c r="R11" s="57"/>
      <c r="S11" s="17"/>
      <c r="T11" s="17"/>
      <c r="U11" s="31"/>
      <c r="V11" s="32"/>
      <c r="W11" s="9"/>
      <c r="X11" s="36"/>
      <c r="Y11" s="9"/>
      <c r="Z11" s="17"/>
      <c r="AA11" s="17"/>
      <c r="AB11" s="17"/>
      <c r="AC11" s="15"/>
      <c r="AD11" s="17"/>
      <c r="AE11" s="36"/>
      <c r="AF11" s="9"/>
      <c r="AG11" s="18"/>
      <c r="AH11" s="21"/>
      <c r="AI11" s="62"/>
      <c r="AK11" s="24"/>
      <c r="AL11" s="24"/>
      <c r="AM11" s="24"/>
      <c r="AN11" s="24"/>
      <c r="AO11" s="24"/>
      <c r="AP11" s="24"/>
      <c r="AQ11" s="23"/>
      <c r="AR11" s="25"/>
      <c r="AS11" s="23"/>
    </row>
    <row r="12" spans="1:45" s="20" customFormat="1" ht="12.75">
      <c r="A12" s="32"/>
      <c r="B12" s="33"/>
      <c r="C12" s="34"/>
      <c r="D12" s="35"/>
      <c r="E12" s="9"/>
      <c r="F12" s="32"/>
      <c r="G12" s="32"/>
      <c r="H12" s="32"/>
      <c r="I12" s="32"/>
      <c r="J12" s="32"/>
      <c r="K12" s="32"/>
      <c r="L12" s="16"/>
      <c r="M12" s="16"/>
      <c r="N12" s="36"/>
      <c r="O12" s="32"/>
      <c r="P12" s="9"/>
      <c r="Q12" s="36"/>
      <c r="R12" s="57"/>
      <c r="S12" s="17"/>
      <c r="T12" s="17"/>
      <c r="U12" s="31"/>
      <c r="V12" s="32"/>
      <c r="W12" s="9"/>
      <c r="X12" s="36"/>
      <c r="Y12" s="9"/>
      <c r="Z12" s="17"/>
      <c r="AA12" s="17"/>
      <c r="AB12" s="17"/>
      <c r="AC12" s="15"/>
      <c r="AD12" s="17"/>
      <c r="AE12" s="36"/>
      <c r="AF12" s="9"/>
      <c r="AG12" s="18"/>
      <c r="AH12" s="21"/>
      <c r="AI12" s="62"/>
      <c r="AK12" s="24"/>
      <c r="AL12" s="24"/>
      <c r="AM12" s="24"/>
      <c r="AN12" s="24"/>
      <c r="AO12" s="24"/>
      <c r="AP12" s="24"/>
      <c r="AQ12" s="25"/>
      <c r="AR12" s="23"/>
      <c r="AS12" s="23"/>
    </row>
    <row r="13" spans="1:45" s="20" customFormat="1" ht="12.75">
      <c r="A13" s="32"/>
      <c r="B13" s="33"/>
      <c r="C13" s="34"/>
      <c r="D13" s="35"/>
      <c r="E13" s="9"/>
      <c r="F13" s="32"/>
      <c r="G13" s="32"/>
      <c r="H13" s="32"/>
      <c r="I13" s="32"/>
      <c r="J13" s="32"/>
      <c r="K13" s="32"/>
      <c r="L13" s="16"/>
      <c r="M13" s="16"/>
      <c r="N13" s="36"/>
      <c r="O13" s="32"/>
      <c r="P13" s="9"/>
      <c r="Q13" s="36"/>
      <c r="R13" s="57"/>
      <c r="S13" s="17"/>
      <c r="T13" s="17"/>
      <c r="U13" s="31"/>
      <c r="V13" s="32"/>
      <c r="W13" s="9"/>
      <c r="X13" s="36"/>
      <c r="Y13" s="9"/>
      <c r="Z13" s="17"/>
      <c r="AA13" s="17"/>
      <c r="AB13" s="17"/>
      <c r="AC13" s="15"/>
      <c r="AD13" s="17"/>
      <c r="AE13" s="36"/>
      <c r="AF13" s="9"/>
      <c r="AG13" s="18"/>
      <c r="AH13" s="21"/>
      <c r="AI13" s="62"/>
      <c r="AK13" s="24"/>
      <c r="AL13" s="24"/>
      <c r="AM13" s="24"/>
      <c r="AN13" s="24"/>
      <c r="AO13" s="24"/>
      <c r="AP13" s="24"/>
      <c r="AQ13" s="23"/>
      <c r="AR13" s="23"/>
      <c r="AS13" s="25"/>
    </row>
    <row r="14" spans="1:45" s="20" customFormat="1" ht="12.75">
      <c r="A14" s="32"/>
      <c r="B14" s="33"/>
      <c r="C14" s="34"/>
      <c r="D14" s="35"/>
      <c r="E14" s="9"/>
      <c r="F14" s="32"/>
      <c r="G14" s="32"/>
      <c r="H14" s="32"/>
      <c r="I14" s="32"/>
      <c r="J14" s="32"/>
      <c r="K14" s="32"/>
      <c r="L14" s="16"/>
      <c r="M14" s="16"/>
      <c r="N14" s="36"/>
      <c r="O14" s="32"/>
      <c r="P14" s="9"/>
      <c r="Q14" s="36"/>
      <c r="R14" s="57"/>
      <c r="S14" s="17"/>
      <c r="T14" s="17"/>
      <c r="U14" s="31"/>
      <c r="V14" s="32"/>
      <c r="W14" s="9"/>
      <c r="X14" s="36"/>
      <c r="Y14" s="9"/>
      <c r="Z14" s="17"/>
      <c r="AA14" s="17"/>
      <c r="AB14" s="17"/>
      <c r="AC14" s="15"/>
      <c r="AD14" s="17"/>
      <c r="AE14" s="36"/>
      <c r="AF14" s="9"/>
      <c r="AG14" s="18"/>
      <c r="AH14" s="21"/>
      <c r="AI14" s="62"/>
      <c r="AK14" s="24"/>
      <c r="AL14" s="24"/>
      <c r="AM14" s="24"/>
      <c r="AN14" s="24"/>
      <c r="AO14" s="24"/>
      <c r="AP14" s="24"/>
      <c r="AQ14" s="23"/>
      <c r="AR14" s="25"/>
      <c r="AS14" s="23"/>
    </row>
    <row r="15" spans="1:45" s="20" customFormat="1" ht="12.75">
      <c r="A15" s="32"/>
      <c r="B15" s="33"/>
      <c r="C15" s="34"/>
      <c r="D15" s="35"/>
      <c r="E15" s="9"/>
      <c r="F15" s="32"/>
      <c r="G15" s="32"/>
      <c r="H15" s="32"/>
      <c r="I15" s="32"/>
      <c r="J15" s="32"/>
      <c r="K15" s="32"/>
      <c r="L15" s="16"/>
      <c r="M15" s="16"/>
      <c r="N15" s="36"/>
      <c r="O15" s="32"/>
      <c r="P15" s="9"/>
      <c r="Q15" s="36"/>
      <c r="R15" s="57"/>
      <c r="S15" s="17"/>
      <c r="T15" s="17"/>
      <c r="U15" s="31"/>
      <c r="V15" s="32"/>
      <c r="W15" s="9"/>
      <c r="X15" s="36"/>
      <c r="Y15" s="9"/>
      <c r="Z15" s="17"/>
      <c r="AA15" s="17"/>
      <c r="AB15" s="17"/>
      <c r="AC15" s="15"/>
      <c r="AD15" s="17"/>
      <c r="AE15" s="36"/>
      <c r="AF15" s="9"/>
      <c r="AG15" s="18"/>
      <c r="AH15" s="21"/>
      <c r="AI15" s="62"/>
      <c r="AK15" s="24"/>
      <c r="AL15" s="24"/>
      <c r="AM15" s="24"/>
      <c r="AN15" s="24"/>
      <c r="AO15" s="24"/>
      <c r="AP15" s="24"/>
      <c r="AQ15" s="23"/>
      <c r="AR15" s="23"/>
      <c r="AS15" s="25"/>
    </row>
    <row r="16" spans="1:45" s="20" customFormat="1" ht="12.75">
      <c r="A16" s="32"/>
      <c r="B16" s="33"/>
      <c r="C16" s="34"/>
      <c r="D16" s="35"/>
      <c r="E16" s="9"/>
      <c r="F16" s="32"/>
      <c r="G16" s="32"/>
      <c r="H16" s="32"/>
      <c r="I16" s="32"/>
      <c r="J16" s="32"/>
      <c r="K16" s="32"/>
      <c r="L16" s="16"/>
      <c r="M16" s="16"/>
      <c r="N16" s="36"/>
      <c r="O16" s="32"/>
      <c r="P16" s="9"/>
      <c r="Q16" s="36"/>
      <c r="R16" s="57"/>
      <c r="S16" s="17"/>
      <c r="T16" s="17"/>
      <c r="U16" s="31"/>
      <c r="V16" s="32"/>
      <c r="W16" s="9"/>
      <c r="X16" s="36"/>
      <c r="Y16" s="9"/>
      <c r="Z16" s="17"/>
      <c r="AA16" s="17"/>
      <c r="AB16" s="17"/>
      <c r="AC16" s="15"/>
      <c r="AD16" s="17"/>
      <c r="AE16" s="36"/>
      <c r="AF16" s="9"/>
      <c r="AG16" s="18"/>
      <c r="AH16" s="21"/>
      <c r="AI16" s="62"/>
      <c r="AK16" s="24"/>
      <c r="AL16" s="24"/>
      <c r="AM16" s="24"/>
      <c r="AN16" s="24"/>
      <c r="AO16" s="24"/>
      <c r="AP16" s="24"/>
      <c r="AQ16" s="23"/>
      <c r="AR16" s="25"/>
      <c r="AS16" s="25"/>
    </row>
    <row r="17" spans="1:42" s="20" customFormat="1" ht="12.75">
      <c r="A17" s="32"/>
      <c r="B17" s="33"/>
      <c r="C17" s="34"/>
      <c r="D17" s="35"/>
      <c r="E17" s="9"/>
      <c r="F17" s="32"/>
      <c r="G17" s="32"/>
      <c r="H17" s="32"/>
      <c r="I17" s="32"/>
      <c r="J17" s="32"/>
      <c r="K17" s="32"/>
      <c r="L17" s="16"/>
      <c r="M17" s="16"/>
      <c r="N17" s="36"/>
      <c r="O17" s="32"/>
      <c r="P17" s="9"/>
      <c r="Q17" s="36"/>
      <c r="R17" s="57"/>
      <c r="S17" s="17"/>
      <c r="T17" s="17"/>
      <c r="U17" s="31"/>
      <c r="V17" s="32"/>
      <c r="W17" s="9"/>
      <c r="X17" s="36"/>
      <c r="Y17" s="9"/>
      <c r="Z17" s="17"/>
      <c r="AA17" s="17"/>
      <c r="AB17" s="17"/>
      <c r="AC17" s="15"/>
      <c r="AD17" s="17"/>
      <c r="AE17" s="36"/>
      <c r="AF17" s="9"/>
      <c r="AG17" s="18"/>
      <c r="AH17" s="21"/>
      <c r="AI17" s="62"/>
      <c r="AK17" s="24"/>
      <c r="AL17" s="24"/>
      <c r="AM17" s="24"/>
      <c r="AN17" s="24"/>
      <c r="AO17" s="24"/>
      <c r="AP17" s="24"/>
    </row>
    <row r="18" spans="1:42" s="20" customFormat="1" ht="12.75">
      <c r="A18" s="32"/>
      <c r="B18" s="33"/>
      <c r="C18" s="34"/>
      <c r="D18" s="35"/>
      <c r="E18" s="9"/>
      <c r="F18" s="32"/>
      <c r="G18" s="32"/>
      <c r="H18" s="32"/>
      <c r="I18" s="32"/>
      <c r="J18" s="32"/>
      <c r="K18" s="32"/>
      <c r="L18" s="16"/>
      <c r="M18" s="16"/>
      <c r="N18" s="36"/>
      <c r="O18" s="32"/>
      <c r="P18" s="9"/>
      <c r="Q18" s="36"/>
      <c r="R18" s="57"/>
      <c r="S18" s="17"/>
      <c r="T18" s="17"/>
      <c r="U18" s="31"/>
      <c r="V18" s="32"/>
      <c r="W18" s="9"/>
      <c r="X18" s="36"/>
      <c r="Y18" s="9"/>
      <c r="Z18" s="17"/>
      <c r="AA18" s="17"/>
      <c r="AB18" s="17"/>
      <c r="AC18" s="15"/>
      <c r="AD18" s="17"/>
      <c r="AE18" s="36"/>
      <c r="AF18" s="9"/>
      <c r="AG18" s="18"/>
      <c r="AH18" s="21"/>
      <c r="AI18" s="62"/>
      <c r="AK18" s="22"/>
      <c r="AL18" s="22"/>
      <c r="AM18" s="22"/>
      <c r="AN18" s="22"/>
      <c r="AO18" s="22"/>
      <c r="AP18" s="22"/>
    </row>
    <row r="19" spans="1:42" s="20" customFormat="1" ht="12.75">
      <c r="A19" s="32"/>
      <c r="B19" s="33"/>
      <c r="C19" s="34"/>
      <c r="D19" s="35"/>
      <c r="E19" s="9"/>
      <c r="F19" s="32"/>
      <c r="G19" s="32"/>
      <c r="H19" s="32"/>
      <c r="I19" s="32"/>
      <c r="J19" s="32"/>
      <c r="K19" s="32"/>
      <c r="L19" s="16"/>
      <c r="M19" s="16"/>
      <c r="N19" s="36"/>
      <c r="O19" s="32"/>
      <c r="P19" s="9"/>
      <c r="Q19" s="36"/>
      <c r="R19" s="57"/>
      <c r="S19" s="17"/>
      <c r="T19" s="17"/>
      <c r="U19" s="31"/>
      <c r="V19" s="32"/>
      <c r="W19" s="9"/>
      <c r="X19" s="36"/>
      <c r="Y19" s="9"/>
      <c r="Z19" s="17"/>
      <c r="AA19" s="17"/>
      <c r="AB19" s="17"/>
      <c r="AC19" s="15"/>
      <c r="AD19" s="17"/>
      <c r="AE19" s="36"/>
      <c r="AF19" s="9"/>
      <c r="AG19" s="18"/>
      <c r="AH19" s="21"/>
      <c r="AI19" s="62"/>
      <c r="AK19" s="22"/>
      <c r="AL19" s="22"/>
      <c r="AM19" s="22"/>
      <c r="AN19" s="22"/>
      <c r="AO19" s="22"/>
      <c r="AP19" s="22"/>
    </row>
    <row r="20" spans="1:42" s="20" customFormat="1" ht="12.75">
      <c r="A20" s="32"/>
      <c r="B20" s="33"/>
      <c r="C20" s="34"/>
      <c r="D20" s="35"/>
      <c r="E20" s="9"/>
      <c r="F20" s="32"/>
      <c r="G20" s="32"/>
      <c r="H20" s="32"/>
      <c r="I20" s="32"/>
      <c r="J20" s="32"/>
      <c r="K20" s="32"/>
      <c r="L20" s="16"/>
      <c r="M20" s="16"/>
      <c r="N20" s="36"/>
      <c r="O20" s="32"/>
      <c r="P20" s="9"/>
      <c r="Q20" s="36"/>
      <c r="R20" s="57"/>
      <c r="S20" s="17"/>
      <c r="T20" s="17"/>
      <c r="U20" s="31"/>
      <c r="V20" s="32"/>
      <c r="W20" s="9"/>
      <c r="X20" s="36"/>
      <c r="Y20" s="9"/>
      <c r="Z20" s="17"/>
      <c r="AA20" s="17"/>
      <c r="AB20" s="17"/>
      <c r="AC20" s="15"/>
      <c r="AD20" s="17"/>
      <c r="AE20" s="36"/>
      <c r="AF20" s="9"/>
      <c r="AG20" s="18"/>
      <c r="AH20" s="21"/>
      <c r="AI20" s="62"/>
      <c r="AK20" s="22"/>
      <c r="AL20" s="22"/>
      <c r="AM20" s="22"/>
      <c r="AN20" s="22"/>
      <c r="AO20" s="22"/>
      <c r="AP20" s="22"/>
    </row>
    <row r="21" spans="1:42" s="20" customFormat="1" ht="12.75">
      <c r="A21" s="32"/>
      <c r="B21" s="33"/>
      <c r="C21" s="34"/>
      <c r="D21" s="35"/>
      <c r="E21" s="9"/>
      <c r="F21" s="32"/>
      <c r="G21" s="32"/>
      <c r="H21" s="32"/>
      <c r="I21" s="32"/>
      <c r="J21" s="32"/>
      <c r="K21" s="32"/>
      <c r="L21" s="16"/>
      <c r="M21" s="16"/>
      <c r="N21" s="36"/>
      <c r="O21" s="32"/>
      <c r="P21" s="9"/>
      <c r="Q21" s="36"/>
      <c r="R21" s="57"/>
      <c r="S21" s="17"/>
      <c r="T21" s="17"/>
      <c r="U21" s="31"/>
      <c r="V21" s="32"/>
      <c r="W21" s="9"/>
      <c r="X21" s="36"/>
      <c r="Y21" s="9"/>
      <c r="Z21" s="17"/>
      <c r="AA21" s="17"/>
      <c r="AB21" s="17"/>
      <c r="AC21" s="15"/>
      <c r="AD21" s="17"/>
      <c r="AE21" s="36"/>
      <c r="AF21" s="9"/>
      <c r="AG21" s="18"/>
      <c r="AH21" s="21"/>
      <c r="AI21" s="62"/>
      <c r="AK21" s="22"/>
      <c r="AL21" s="22"/>
      <c r="AM21" s="22"/>
      <c r="AN21" s="22"/>
      <c r="AO21" s="22"/>
      <c r="AP21" s="22"/>
    </row>
    <row r="22" spans="1:42" s="20" customFormat="1" ht="12.75">
      <c r="A22" s="32"/>
      <c r="B22" s="33"/>
      <c r="C22" s="34"/>
      <c r="D22" s="35"/>
      <c r="E22" s="9"/>
      <c r="F22" s="32"/>
      <c r="G22" s="32"/>
      <c r="H22" s="32"/>
      <c r="I22" s="32"/>
      <c r="J22" s="32"/>
      <c r="K22" s="32"/>
      <c r="L22" s="16"/>
      <c r="M22" s="16"/>
      <c r="N22" s="36"/>
      <c r="O22" s="32"/>
      <c r="P22" s="9"/>
      <c r="Q22" s="36"/>
      <c r="R22" s="57"/>
      <c r="S22" s="17"/>
      <c r="T22" s="17"/>
      <c r="U22" s="31"/>
      <c r="V22" s="32"/>
      <c r="W22" s="9"/>
      <c r="X22" s="36"/>
      <c r="Y22" s="9"/>
      <c r="Z22" s="17"/>
      <c r="AA22" s="17"/>
      <c r="AB22" s="17"/>
      <c r="AC22" s="15"/>
      <c r="AD22" s="17"/>
      <c r="AE22" s="36"/>
      <c r="AF22" s="9"/>
      <c r="AG22" s="18"/>
      <c r="AH22" s="21"/>
      <c r="AI22" s="62"/>
      <c r="AK22" s="22"/>
      <c r="AL22" s="22"/>
      <c r="AM22" s="22"/>
      <c r="AN22" s="22"/>
      <c r="AO22" s="22"/>
      <c r="AP22" s="22"/>
    </row>
    <row r="23" spans="1:42" s="20" customFormat="1" ht="12.75">
      <c r="A23" s="32"/>
      <c r="B23" s="33"/>
      <c r="C23" s="34"/>
      <c r="D23" s="35"/>
      <c r="E23" s="9"/>
      <c r="F23" s="32"/>
      <c r="G23" s="32"/>
      <c r="H23" s="32"/>
      <c r="I23" s="32"/>
      <c r="J23" s="32"/>
      <c r="K23" s="32"/>
      <c r="L23" s="16"/>
      <c r="M23" s="16"/>
      <c r="N23" s="36"/>
      <c r="O23" s="32"/>
      <c r="P23" s="9"/>
      <c r="Q23" s="36"/>
      <c r="R23" s="57"/>
      <c r="S23" s="17"/>
      <c r="T23" s="17"/>
      <c r="U23" s="31"/>
      <c r="V23" s="32"/>
      <c r="W23" s="9"/>
      <c r="X23" s="36"/>
      <c r="Y23" s="9"/>
      <c r="Z23" s="17"/>
      <c r="AA23" s="17"/>
      <c r="AB23" s="17"/>
      <c r="AC23" s="15"/>
      <c r="AD23" s="17"/>
      <c r="AE23" s="36"/>
      <c r="AF23" s="9"/>
      <c r="AG23" s="18"/>
      <c r="AH23" s="21"/>
      <c r="AI23" s="62"/>
      <c r="AK23" s="22"/>
      <c r="AL23" s="22"/>
      <c r="AM23" s="22"/>
      <c r="AN23" s="22"/>
      <c r="AO23" s="22"/>
      <c r="AP23" s="22"/>
    </row>
    <row r="24" spans="1:42" s="20" customFormat="1" ht="12.75">
      <c r="A24" s="32"/>
      <c r="B24" s="33"/>
      <c r="C24" s="34"/>
      <c r="D24" s="35"/>
      <c r="E24" s="9"/>
      <c r="F24" s="32"/>
      <c r="G24" s="32"/>
      <c r="H24" s="32"/>
      <c r="I24" s="32"/>
      <c r="J24" s="32"/>
      <c r="K24" s="32"/>
      <c r="L24" s="16"/>
      <c r="M24" s="16"/>
      <c r="N24" s="36"/>
      <c r="O24" s="32"/>
      <c r="P24" s="9"/>
      <c r="Q24" s="36"/>
      <c r="R24" s="57"/>
      <c r="S24" s="17"/>
      <c r="T24" s="17"/>
      <c r="U24" s="31"/>
      <c r="V24" s="32"/>
      <c r="W24" s="9"/>
      <c r="X24" s="36"/>
      <c r="Y24" s="9"/>
      <c r="Z24" s="17"/>
      <c r="AA24" s="17"/>
      <c r="AB24" s="17"/>
      <c r="AC24" s="15"/>
      <c r="AD24" s="17"/>
      <c r="AE24" s="36"/>
      <c r="AF24" s="9"/>
      <c r="AG24" s="18"/>
      <c r="AH24" s="21"/>
      <c r="AI24" s="62"/>
      <c r="AK24" s="22"/>
      <c r="AL24" s="22"/>
      <c r="AM24" s="22"/>
      <c r="AN24" s="22"/>
      <c r="AO24" s="22"/>
      <c r="AP24" s="22"/>
    </row>
    <row r="25" spans="1:42" s="20" customFormat="1" ht="12.75">
      <c r="A25" s="32"/>
      <c r="B25" s="33"/>
      <c r="C25" s="34"/>
      <c r="D25" s="35"/>
      <c r="E25" s="9"/>
      <c r="F25" s="32"/>
      <c r="G25" s="32"/>
      <c r="H25" s="32"/>
      <c r="I25" s="32"/>
      <c r="J25" s="32"/>
      <c r="K25" s="32"/>
      <c r="L25" s="16"/>
      <c r="M25" s="16"/>
      <c r="N25" s="36"/>
      <c r="O25" s="32"/>
      <c r="P25" s="9"/>
      <c r="Q25" s="36"/>
      <c r="R25" s="57"/>
      <c r="S25" s="17"/>
      <c r="T25" s="17"/>
      <c r="U25" s="31"/>
      <c r="V25" s="32"/>
      <c r="W25" s="9"/>
      <c r="X25" s="36"/>
      <c r="Y25" s="9"/>
      <c r="Z25" s="17"/>
      <c r="AA25" s="17"/>
      <c r="AB25" s="17"/>
      <c r="AC25" s="15"/>
      <c r="AD25" s="17"/>
      <c r="AE25" s="36"/>
      <c r="AF25" s="9"/>
      <c r="AG25" s="18"/>
      <c r="AH25" s="21"/>
      <c r="AI25" s="62"/>
      <c r="AK25" s="22"/>
      <c r="AL25" s="22"/>
      <c r="AM25" s="22"/>
      <c r="AN25" s="22"/>
      <c r="AO25" s="22"/>
      <c r="AP25" s="22"/>
    </row>
    <row r="26" spans="1:42" s="20" customFormat="1" ht="12.75">
      <c r="A26" s="32"/>
      <c r="B26" s="33"/>
      <c r="C26" s="34"/>
      <c r="D26" s="35"/>
      <c r="E26" s="9"/>
      <c r="F26" s="32"/>
      <c r="G26" s="32"/>
      <c r="H26" s="32"/>
      <c r="I26" s="32"/>
      <c r="J26" s="32"/>
      <c r="K26" s="32"/>
      <c r="L26" s="16"/>
      <c r="M26" s="16"/>
      <c r="N26" s="36"/>
      <c r="O26" s="32"/>
      <c r="P26" s="9"/>
      <c r="Q26" s="36"/>
      <c r="R26" s="57"/>
      <c r="S26" s="17"/>
      <c r="T26" s="17"/>
      <c r="U26" s="31"/>
      <c r="V26" s="32"/>
      <c r="W26" s="9"/>
      <c r="X26" s="36"/>
      <c r="Y26" s="9"/>
      <c r="Z26" s="17"/>
      <c r="AA26" s="17"/>
      <c r="AB26" s="17"/>
      <c r="AC26" s="15"/>
      <c r="AD26" s="17"/>
      <c r="AE26" s="36"/>
      <c r="AF26" s="9"/>
      <c r="AG26" s="18"/>
      <c r="AH26" s="21"/>
      <c r="AI26" s="62"/>
      <c r="AK26" s="22"/>
      <c r="AL26" s="22"/>
      <c r="AM26" s="22"/>
      <c r="AN26" s="22"/>
      <c r="AO26" s="22"/>
      <c r="AP26" s="22"/>
    </row>
    <row r="27" spans="1:42" s="20" customFormat="1" ht="12.75">
      <c r="A27" s="32"/>
      <c r="B27" s="33"/>
      <c r="C27" s="34"/>
      <c r="D27" s="35"/>
      <c r="E27" s="9"/>
      <c r="F27" s="32"/>
      <c r="G27" s="32"/>
      <c r="H27" s="32"/>
      <c r="I27" s="32"/>
      <c r="J27" s="32"/>
      <c r="K27" s="32"/>
      <c r="L27" s="16"/>
      <c r="M27" s="16"/>
      <c r="N27" s="36"/>
      <c r="O27" s="32"/>
      <c r="P27" s="9"/>
      <c r="Q27" s="36"/>
      <c r="R27" s="57"/>
      <c r="S27" s="17"/>
      <c r="T27" s="17"/>
      <c r="U27" s="31"/>
      <c r="V27" s="32"/>
      <c r="W27" s="9"/>
      <c r="X27" s="36"/>
      <c r="Y27" s="9"/>
      <c r="Z27" s="17"/>
      <c r="AA27" s="17"/>
      <c r="AB27" s="17"/>
      <c r="AC27" s="15"/>
      <c r="AD27" s="17"/>
      <c r="AE27" s="36"/>
      <c r="AF27" s="9"/>
      <c r="AG27" s="18"/>
      <c r="AH27" s="21"/>
      <c r="AI27" s="62"/>
      <c r="AK27" s="22"/>
      <c r="AL27" s="22"/>
      <c r="AM27" s="22"/>
      <c r="AN27" s="22"/>
      <c r="AO27" s="22"/>
      <c r="AP27" s="22"/>
    </row>
    <row r="28" spans="1:42" s="20" customFormat="1" ht="12.75">
      <c r="A28" s="32"/>
      <c r="B28" s="33"/>
      <c r="C28" s="34"/>
      <c r="D28" s="35"/>
      <c r="E28" s="9"/>
      <c r="F28" s="32"/>
      <c r="G28" s="32"/>
      <c r="H28" s="32"/>
      <c r="I28" s="32"/>
      <c r="J28" s="32"/>
      <c r="K28" s="32"/>
      <c r="L28" s="16"/>
      <c r="M28" s="16"/>
      <c r="N28" s="36"/>
      <c r="O28" s="32"/>
      <c r="P28" s="9"/>
      <c r="Q28" s="36"/>
      <c r="R28" s="57"/>
      <c r="S28" s="17"/>
      <c r="T28" s="17"/>
      <c r="U28" s="31"/>
      <c r="V28" s="32"/>
      <c r="W28" s="9"/>
      <c r="X28" s="36"/>
      <c r="Y28" s="9"/>
      <c r="Z28" s="17"/>
      <c r="AA28" s="17"/>
      <c r="AB28" s="17"/>
      <c r="AC28" s="15"/>
      <c r="AD28" s="17"/>
      <c r="AE28" s="36"/>
      <c r="AF28" s="9"/>
      <c r="AG28" s="18"/>
      <c r="AH28" s="21"/>
      <c r="AI28" s="62"/>
      <c r="AK28" s="22"/>
      <c r="AL28" s="22"/>
      <c r="AM28" s="22"/>
      <c r="AN28" s="22"/>
      <c r="AO28" s="22"/>
      <c r="AP28" s="22"/>
    </row>
    <row r="29" spans="1:42" s="20" customFormat="1" ht="12.75">
      <c r="A29" s="32"/>
      <c r="B29" s="33"/>
      <c r="C29" s="34"/>
      <c r="D29" s="35"/>
      <c r="E29" s="9"/>
      <c r="F29" s="32"/>
      <c r="G29" s="32"/>
      <c r="H29" s="32"/>
      <c r="I29" s="32"/>
      <c r="J29" s="32"/>
      <c r="K29" s="32"/>
      <c r="L29" s="16"/>
      <c r="M29" s="16"/>
      <c r="N29" s="36"/>
      <c r="O29" s="32"/>
      <c r="P29" s="9"/>
      <c r="Q29" s="36"/>
      <c r="R29" s="57"/>
      <c r="S29" s="17"/>
      <c r="T29" s="17"/>
      <c r="U29" s="31"/>
      <c r="V29" s="32"/>
      <c r="W29" s="9"/>
      <c r="X29" s="36"/>
      <c r="Y29" s="9"/>
      <c r="Z29" s="17"/>
      <c r="AA29" s="17"/>
      <c r="AB29" s="17"/>
      <c r="AC29" s="15"/>
      <c r="AD29" s="17"/>
      <c r="AE29" s="36"/>
      <c r="AF29" s="9"/>
      <c r="AG29" s="18"/>
      <c r="AH29" s="21"/>
      <c r="AI29" s="62"/>
      <c r="AK29" s="22"/>
      <c r="AL29" s="22"/>
      <c r="AM29" s="22"/>
      <c r="AN29" s="22"/>
      <c r="AO29" s="22"/>
      <c r="AP29" s="22"/>
    </row>
    <row r="30" spans="1:42" s="20" customFormat="1" ht="12.75">
      <c r="A30" s="32"/>
      <c r="B30" s="33"/>
      <c r="C30" s="34"/>
      <c r="D30" s="35"/>
      <c r="E30" s="9"/>
      <c r="F30" s="32"/>
      <c r="G30" s="32"/>
      <c r="H30" s="32"/>
      <c r="I30" s="32"/>
      <c r="J30" s="32"/>
      <c r="K30" s="32"/>
      <c r="L30" s="16"/>
      <c r="M30" s="16"/>
      <c r="N30" s="36"/>
      <c r="O30" s="32"/>
      <c r="P30" s="9"/>
      <c r="Q30" s="36"/>
      <c r="R30" s="57"/>
      <c r="S30" s="17"/>
      <c r="T30" s="17"/>
      <c r="U30" s="31"/>
      <c r="V30" s="32"/>
      <c r="W30" s="9"/>
      <c r="X30" s="36"/>
      <c r="Y30" s="9"/>
      <c r="Z30" s="17"/>
      <c r="AA30" s="17"/>
      <c r="AB30" s="17"/>
      <c r="AC30" s="15"/>
      <c r="AD30" s="17"/>
      <c r="AE30" s="36"/>
      <c r="AF30" s="9"/>
      <c r="AG30" s="18"/>
      <c r="AH30" s="21"/>
      <c r="AI30" s="62"/>
      <c r="AK30" s="22"/>
      <c r="AL30" s="22"/>
      <c r="AM30" s="22"/>
      <c r="AN30" s="22"/>
      <c r="AO30" s="22"/>
      <c r="AP30" s="22"/>
    </row>
    <row r="31" spans="1:42" s="20" customFormat="1" ht="12.75">
      <c r="A31" s="32"/>
      <c r="B31" s="33"/>
      <c r="C31" s="34"/>
      <c r="D31" s="35"/>
      <c r="E31" s="9"/>
      <c r="F31" s="32"/>
      <c r="G31" s="32"/>
      <c r="H31" s="32"/>
      <c r="I31" s="32"/>
      <c r="J31" s="32"/>
      <c r="K31" s="32"/>
      <c r="L31" s="16"/>
      <c r="M31" s="16"/>
      <c r="N31" s="36"/>
      <c r="O31" s="32"/>
      <c r="P31" s="9"/>
      <c r="Q31" s="36"/>
      <c r="R31" s="57"/>
      <c r="S31" s="17"/>
      <c r="T31" s="17"/>
      <c r="U31" s="31"/>
      <c r="V31" s="32"/>
      <c r="W31" s="9"/>
      <c r="X31" s="36"/>
      <c r="Y31" s="9"/>
      <c r="Z31" s="17"/>
      <c r="AA31" s="17"/>
      <c r="AB31" s="17"/>
      <c r="AC31" s="15"/>
      <c r="AD31" s="17"/>
      <c r="AE31" s="36"/>
      <c r="AF31" s="9"/>
      <c r="AG31" s="18"/>
      <c r="AH31" s="21"/>
      <c r="AI31" s="62"/>
      <c r="AK31" s="22"/>
      <c r="AL31" s="22"/>
      <c r="AM31" s="22"/>
      <c r="AN31" s="22"/>
      <c r="AO31" s="22"/>
      <c r="AP31" s="22"/>
    </row>
    <row r="32" spans="1:35" s="20" customFormat="1" ht="12.75">
      <c r="A32" s="32"/>
      <c r="B32" s="33"/>
      <c r="C32" s="34"/>
      <c r="D32" s="35"/>
      <c r="E32" s="9"/>
      <c r="F32" s="32"/>
      <c r="G32" s="32"/>
      <c r="H32" s="32"/>
      <c r="I32" s="32"/>
      <c r="J32" s="32"/>
      <c r="K32" s="32"/>
      <c r="L32" s="16"/>
      <c r="M32" s="16"/>
      <c r="N32" s="36"/>
      <c r="O32" s="32"/>
      <c r="P32" s="9"/>
      <c r="Q32" s="36"/>
      <c r="R32" s="57"/>
      <c r="S32" s="17"/>
      <c r="T32" s="17"/>
      <c r="U32" s="31"/>
      <c r="V32" s="32"/>
      <c r="W32" s="9"/>
      <c r="X32" s="36"/>
      <c r="Y32" s="9"/>
      <c r="Z32" s="17"/>
      <c r="AA32" s="17"/>
      <c r="AB32" s="17"/>
      <c r="AC32" s="15"/>
      <c r="AD32" s="17"/>
      <c r="AE32" s="36"/>
      <c r="AF32" s="9"/>
      <c r="AG32" s="18"/>
      <c r="AH32" s="62"/>
      <c r="AI32" s="62"/>
    </row>
    <row r="33" spans="1:35" s="20" customFormat="1" ht="12.75">
      <c r="A33" s="32"/>
      <c r="B33" s="33"/>
      <c r="C33" s="34"/>
      <c r="D33" s="35"/>
      <c r="E33" s="9"/>
      <c r="F33" s="32"/>
      <c r="G33" s="32"/>
      <c r="H33" s="32"/>
      <c r="I33" s="32"/>
      <c r="J33" s="32"/>
      <c r="K33" s="32"/>
      <c r="L33" s="16"/>
      <c r="M33" s="16"/>
      <c r="N33" s="36"/>
      <c r="O33" s="32"/>
      <c r="P33" s="9"/>
      <c r="Q33" s="36"/>
      <c r="R33" s="57"/>
      <c r="S33" s="17"/>
      <c r="T33" s="17"/>
      <c r="U33" s="31"/>
      <c r="V33" s="32"/>
      <c r="W33" s="9"/>
      <c r="X33" s="36"/>
      <c r="Y33" s="9"/>
      <c r="Z33" s="17"/>
      <c r="AA33" s="17"/>
      <c r="AB33" s="17"/>
      <c r="AC33" s="15"/>
      <c r="AD33" s="17"/>
      <c r="AE33" s="36"/>
      <c r="AF33" s="9"/>
      <c r="AG33" s="18"/>
      <c r="AH33" s="62"/>
      <c r="AI33" s="62"/>
    </row>
    <row r="34" spans="1:35" s="20" customFormat="1" ht="12.75">
      <c r="A34" s="32"/>
      <c r="B34" s="33"/>
      <c r="C34" s="34"/>
      <c r="D34" s="35"/>
      <c r="E34" s="9"/>
      <c r="F34" s="32"/>
      <c r="G34" s="32"/>
      <c r="H34" s="32"/>
      <c r="I34" s="32"/>
      <c r="J34" s="32"/>
      <c r="K34" s="32"/>
      <c r="L34" s="16"/>
      <c r="M34" s="16"/>
      <c r="N34" s="36"/>
      <c r="O34" s="32"/>
      <c r="P34" s="9"/>
      <c r="Q34" s="36"/>
      <c r="R34" s="57"/>
      <c r="S34" s="17"/>
      <c r="T34" s="17"/>
      <c r="U34" s="31"/>
      <c r="V34" s="32"/>
      <c r="W34" s="9"/>
      <c r="X34" s="36"/>
      <c r="Y34" s="9"/>
      <c r="Z34" s="17"/>
      <c r="AA34" s="17"/>
      <c r="AB34" s="17"/>
      <c r="AC34" s="15"/>
      <c r="AD34" s="17"/>
      <c r="AE34" s="36"/>
      <c r="AF34" s="9"/>
      <c r="AG34" s="18"/>
      <c r="AH34" s="62"/>
      <c r="AI34" s="62"/>
    </row>
    <row r="35" spans="2:33" s="20" customFormat="1" ht="12.75">
      <c r="B35" s="58"/>
      <c r="R35" s="23"/>
      <c r="AA35" s="59"/>
      <c r="AD35" s="17"/>
      <c r="AF35" s="60"/>
      <c r="AG35" s="61"/>
    </row>
    <row r="36" spans="2:33" s="20" customFormat="1" ht="12.75">
      <c r="B36" s="58"/>
      <c r="R36" s="23"/>
      <c r="AA36" s="59"/>
      <c r="AD36" s="17"/>
      <c r="AF36" s="60"/>
      <c r="AG36" s="61"/>
    </row>
    <row r="37" spans="2:33" s="20" customFormat="1" ht="12.75">
      <c r="B37" s="58"/>
      <c r="R37" s="23"/>
      <c r="AA37" s="59"/>
      <c r="AD37" s="17"/>
      <c r="AF37" s="60"/>
      <c r="AG37" s="61"/>
    </row>
    <row r="38" spans="2:33" s="20" customFormat="1" ht="12.75">
      <c r="B38" s="58"/>
      <c r="R38" s="23"/>
      <c r="AA38" s="59"/>
      <c r="AD38" s="17"/>
      <c r="AF38" s="60"/>
      <c r="AG38" s="61"/>
    </row>
    <row r="39" spans="2:33" s="20" customFormat="1" ht="12.75">
      <c r="B39" s="58"/>
      <c r="R39" s="23"/>
      <c r="AA39" s="59"/>
      <c r="AD39" s="17"/>
      <c r="AF39" s="60"/>
      <c r="AG39" s="61"/>
    </row>
    <row r="40" spans="2:33" s="20" customFormat="1" ht="12.75">
      <c r="B40" s="58"/>
      <c r="R40" s="23"/>
      <c r="AA40" s="59"/>
      <c r="AD40" s="17"/>
      <c r="AF40" s="60"/>
      <c r="AG40" s="61"/>
    </row>
    <row r="41" spans="2:33" s="20" customFormat="1" ht="12.75">
      <c r="B41" s="58"/>
      <c r="R41" s="23"/>
      <c r="AA41" s="59"/>
      <c r="AD41" s="17"/>
      <c r="AF41" s="60"/>
      <c r="AG41" s="61"/>
    </row>
    <row r="42" spans="27:33" ht="12.75">
      <c r="AA42" s="26"/>
      <c r="AD42" s="27"/>
      <c r="AF42" s="6"/>
      <c r="AG42" s="28"/>
    </row>
  </sheetData>
  <sheetProtection/>
  <mergeCells count="19">
    <mergeCell ref="AD1:AD2"/>
    <mergeCell ref="V1:V2"/>
    <mergeCell ref="W1:W2"/>
    <mergeCell ref="X1:X2"/>
    <mergeCell ref="Y1:Y2"/>
    <mergeCell ref="I1:K1"/>
    <mergeCell ref="O1:Q1"/>
    <mergeCell ref="AG1:AG2"/>
    <mergeCell ref="AA1:AA2"/>
    <mergeCell ref="AB1:AB2"/>
    <mergeCell ref="AC1:AC2"/>
    <mergeCell ref="Z1:Z2"/>
    <mergeCell ref="AF1:AF2"/>
    <mergeCell ref="AE1:AE2"/>
    <mergeCell ref="N1:N2"/>
    <mergeCell ref="A1:A2"/>
    <mergeCell ref="B1:B2"/>
    <mergeCell ref="C1:D1"/>
    <mergeCell ref="F1:H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67"/>
  <sheetViews>
    <sheetView zoomScale="85" zoomScaleNormal="85" workbookViewId="0" topLeftCell="A1">
      <selection activeCell="A1" sqref="A1:B2"/>
    </sheetView>
  </sheetViews>
  <sheetFormatPr defaultColWidth="9.140625" defaultRowHeight="12.75"/>
  <sheetData>
    <row r="1" spans="1:2" ht="12.75">
      <c r="A1" s="74" t="s">
        <v>19</v>
      </c>
      <c r="B1" s="74"/>
    </row>
    <row r="2" spans="1:2" ht="13.5" thickBot="1">
      <c r="A2" s="75"/>
      <c r="B2" s="75"/>
    </row>
    <row r="3" spans="1:2" ht="12.75">
      <c r="A3" s="4" t="s">
        <v>18</v>
      </c>
      <c r="B3" s="8" t="s">
        <v>47</v>
      </c>
    </row>
    <row r="4" spans="1:2" ht="12.75">
      <c r="A4" s="1">
        <v>0</v>
      </c>
      <c r="B4" s="2">
        <v>0</v>
      </c>
    </row>
    <row r="5" spans="1:2" ht="12.75">
      <c r="A5" s="1">
        <v>100</v>
      </c>
      <c r="B5" s="2">
        <v>0.143</v>
      </c>
    </row>
    <row r="6" spans="1:2" ht="12.75">
      <c r="A6" s="1">
        <v>200</v>
      </c>
      <c r="B6" s="2">
        <v>0.279</v>
      </c>
    </row>
    <row r="7" spans="1:2" ht="12.75">
      <c r="A7" s="1">
        <v>300</v>
      </c>
      <c r="B7" s="2">
        <v>0.407</v>
      </c>
    </row>
    <row r="8" spans="1:2" ht="12.75">
      <c r="A8" s="1">
        <v>400</v>
      </c>
      <c r="B8" s="2">
        <v>0.529</v>
      </c>
    </row>
    <row r="9" spans="1:2" ht="12.75">
      <c r="A9" s="1">
        <v>500</v>
      </c>
      <c r="B9" s="2">
        <v>0.644</v>
      </c>
    </row>
    <row r="10" spans="1:2" ht="12.75">
      <c r="A10" s="1">
        <v>600</v>
      </c>
      <c r="B10" s="2">
        <v>0.751</v>
      </c>
    </row>
    <row r="11" spans="1:2" ht="12.75">
      <c r="A11" s="1">
        <v>700</v>
      </c>
      <c r="B11" s="2">
        <v>0.852</v>
      </c>
    </row>
    <row r="12" spans="1:2" ht="12.75">
      <c r="A12" s="1">
        <v>800</v>
      </c>
      <c r="B12" s="2">
        <v>0.945</v>
      </c>
    </row>
    <row r="13" spans="1:2" ht="12.75">
      <c r="A13" s="1">
        <v>900</v>
      </c>
      <c r="B13" s="2">
        <v>1.032</v>
      </c>
    </row>
    <row r="14" spans="1:2" ht="12.75">
      <c r="A14" s="1">
        <v>1000</v>
      </c>
      <c r="B14" s="2">
        <v>1.111</v>
      </c>
    </row>
    <row r="15" spans="1:2" ht="12.75">
      <c r="A15" s="1">
        <v>1100</v>
      </c>
      <c r="B15" s="2">
        <v>1.183</v>
      </c>
    </row>
    <row r="16" spans="1:2" ht="12.75">
      <c r="A16" s="1">
        <v>1200</v>
      </c>
      <c r="B16" s="2">
        <v>1.248</v>
      </c>
    </row>
    <row r="17" spans="1:2" ht="12.75">
      <c r="A17" s="1">
        <v>1300</v>
      </c>
      <c r="B17" s="2">
        <v>1.307</v>
      </c>
    </row>
    <row r="18" spans="1:2" ht="12.75">
      <c r="A18" s="1">
        <v>1400</v>
      </c>
      <c r="B18" s="2">
        <v>1.358</v>
      </c>
    </row>
    <row r="19" spans="1:2" ht="12.75">
      <c r="A19" s="1">
        <v>1500</v>
      </c>
      <c r="B19" s="2">
        <v>1.402</v>
      </c>
    </row>
    <row r="20" spans="1:2" ht="12.75">
      <c r="A20" s="1">
        <v>1600</v>
      </c>
      <c r="B20" s="2">
        <v>1.439</v>
      </c>
    </row>
    <row r="21" spans="1:2" ht="12.75">
      <c r="A21" s="1">
        <v>1700</v>
      </c>
      <c r="B21" s="2">
        <v>1.469</v>
      </c>
    </row>
    <row r="22" spans="1:2" ht="12.75">
      <c r="A22" s="1">
        <v>1800</v>
      </c>
      <c r="B22" s="2">
        <v>1.491</v>
      </c>
    </row>
    <row r="23" spans="1:2" ht="12.75">
      <c r="A23" s="1">
        <v>1900</v>
      </c>
      <c r="B23" s="2">
        <v>1.507</v>
      </c>
    </row>
    <row r="24" spans="1:2" ht="12.75">
      <c r="A24" s="1">
        <v>2000</v>
      </c>
      <c r="B24" s="2">
        <v>1.516</v>
      </c>
    </row>
    <row r="25" spans="1:2" ht="12.75">
      <c r="A25" s="1">
        <v>2100</v>
      </c>
      <c r="B25" s="2">
        <v>1.518</v>
      </c>
    </row>
    <row r="26" spans="1:2" ht="12.75">
      <c r="A26" s="1">
        <v>2200</v>
      </c>
      <c r="B26" s="2">
        <v>1.512</v>
      </c>
    </row>
    <row r="27" spans="1:2" ht="12.75">
      <c r="A27" s="1">
        <v>2300</v>
      </c>
      <c r="B27" s="2">
        <v>1.5</v>
      </c>
    </row>
    <row r="28" spans="1:2" ht="12.75">
      <c r="A28" s="1">
        <v>2400</v>
      </c>
      <c r="B28" s="2">
        <v>1.481</v>
      </c>
    </row>
    <row r="29" spans="1:2" ht="12.75">
      <c r="A29" s="1">
        <v>2500</v>
      </c>
      <c r="B29" s="2">
        <v>1.454</v>
      </c>
    </row>
    <row r="30" spans="1:2" ht="12.75">
      <c r="A30" s="1">
        <v>2600</v>
      </c>
      <c r="B30" s="2">
        <v>1.42</v>
      </c>
    </row>
    <row r="31" spans="1:2" ht="12.75">
      <c r="A31" s="1">
        <v>2700</v>
      </c>
      <c r="B31" s="2">
        <v>1.38</v>
      </c>
    </row>
    <row r="32" spans="1:2" ht="12.75">
      <c r="A32" s="1">
        <v>2800</v>
      </c>
      <c r="B32" s="2">
        <v>1.332</v>
      </c>
    </row>
    <row r="33" spans="1:2" ht="12.75">
      <c r="A33" s="1">
        <v>2900</v>
      </c>
      <c r="B33" s="2">
        <v>1.278</v>
      </c>
    </row>
    <row r="34" spans="1:2" ht="12.75">
      <c r="A34" s="1">
        <v>3000</v>
      </c>
      <c r="B34" s="2">
        <v>1.216</v>
      </c>
    </row>
    <row r="35" spans="1:2" ht="12.75">
      <c r="A35" s="1">
        <v>3100</v>
      </c>
      <c r="B35" s="2">
        <v>1.147</v>
      </c>
    </row>
    <row r="36" spans="1:2" ht="12.75">
      <c r="A36" s="1">
        <v>3200</v>
      </c>
      <c r="B36" s="2">
        <v>1.071</v>
      </c>
    </row>
    <row r="37" spans="1:2" ht="12.75">
      <c r="A37" s="1">
        <v>3300</v>
      </c>
      <c r="B37" s="2">
        <v>0.988</v>
      </c>
    </row>
    <row r="38" spans="1:2" ht="12.75">
      <c r="A38" s="1">
        <v>3400</v>
      </c>
      <c r="B38" s="2">
        <v>0.898</v>
      </c>
    </row>
    <row r="39" spans="1:2" ht="12.75">
      <c r="A39" s="1">
        <v>3500</v>
      </c>
      <c r="B39" s="2">
        <v>0.801</v>
      </c>
    </row>
    <row r="40" spans="1:2" ht="12.75">
      <c r="A40" s="1">
        <v>3600</v>
      </c>
      <c r="B40" s="2">
        <v>0.697</v>
      </c>
    </row>
    <row r="41" spans="1:2" ht="12.75">
      <c r="A41" s="1">
        <v>3700</v>
      </c>
      <c r="B41" s="2">
        <v>0.586</v>
      </c>
    </row>
    <row r="42" spans="1:2" ht="12.75">
      <c r="A42" s="1">
        <v>3800</v>
      </c>
      <c r="B42" s="2">
        <v>0.468</v>
      </c>
    </row>
    <row r="43" spans="1:2" ht="12.75">
      <c r="A43" s="1">
        <v>3900</v>
      </c>
      <c r="B43" s="2">
        <v>0.343</v>
      </c>
    </row>
    <row r="44" spans="1:2" ht="12.75">
      <c r="A44" s="1">
        <v>4000</v>
      </c>
      <c r="B44" s="2">
        <v>0.211</v>
      </c>
    </row>
    <row r="45" spans="1:2" ht="12.75">
      <c r="A45" s="1">
        <v>4100</v>
      </c>
      <c r="B45" s="2">
        <v>0.072</v>
      </c>
    </row>
    <row r="46" spans="1:2" ht="12.75">
      <c r="A46" s="1">
        <v>4200</v>
      </c>
      <c r="B46" s="2">
        <v>-0.074</v>
      </c>
    </row>
    <row r="47" spans="1:2" ht="12.75">
      <c r="A47" s="1">
        <v>4300</v>
      </c>
      <c r="B47" s="2">
        <v>-0.228</v>
      </c>
    </row>
    <row r="48" spans="1:2" ht="12.75">
      <c r="A48" s="1">
        <v>4400</v>
      </c>
      <c r="B48" s="2">
        <v>-0.388</v>
      </c>
    </row>
    <row r="49" spans="1:2" ht="12.75">
      <c r="A49" s="1">
        <v>4500</v>
      </c>
      <c r="B49" s="2">
        <v>-0.555</v>
      </c>
    </row>
    <row r="50" spans="1:2" ht="12.75">
      <c r="A50" s="1">
        <v>4600</v>
      </c>
      <c r="B50" s="2">
        <v>-0.729</v>
      </c>
    </row>
    <row r="51" spans="1:2" ht="12.75">
      <c r="A51" s="1">
        <v>4700</v>
      </c>
      <c r="B51" s="2">
        <v>-0.911</v>
      </c>
    </row>
    <row r="52" spans="1:2" ht="12.75">
      <c r="A52" s="1">
        <v>4800</v>
      </c>
      <c r="B52" s="2">
        <v>-1.099</v>
      </c>
    </row>
    <row r="53" spans="1:2" ht="12.75">
      <c r="A53" s="1">
        <v>4900</v>
      </c>
      <c r="B53" s="2">
        <v>-1.295</v>
      </c>
    </row>
    <row r="54" spans="1:2" ht="12.75">
      <c r="A54" s="1">
        <v>5000</v>
      </c>
      <c r="B54" s="2">
        <v>-1.497</v>
      </c>
    </row>
    <row r="55" spans="1:2" ht="12.75">
      <c r="A55" s="1">
        <v>5100</v>
      </c>
      <c r="B55" s="2">
        <v>-1.707</v>
      </c>
    </row>
    <row r="56" spans="1:2" ht="12.75">
      <c r="A56" s="1">
        <v>5200</v>
      </c>
      <c r="B56" s="2">
        <v>-1.923</v>
      </c>
    </row>
    <row r="57" spans="1:2" ht="12.75">
      <c r="A57" s="1">
        <v>5300</v>
      </c>
      <c r="B57" s="2">
        <v>-2.147</v>
      </c>
    </row>
    <row r="58" spans="1:2" ht="12.75">
      <c r="A58" s="1">
        <v>5400</v>
      </c>
      <c r="B58" s="2">
        <v>-2.377</v>
      </c>
    </row>
    <row r="59" spans="1:2" ht="12.75">
      <c r="A59" s="1">
        <v>5500</v>
      </c>
      <c r="B59" s="2">
        <v>-2.615</v>
      </c>
    </row>
    <row r="60" spans="1:2" ht="12.75">
      <c r="A60" s="1">
        <v>5600</v>
      </c>
      <c r="B60" s="2">
        <v>-2.859</v>
      </c>
    </row>
    <row r="61" spans="1:2" ht="12.75">
      <c r="A61" s="1">
        <v>5700</v>
      </c>
      <c r="B61" s="2">
        <v>-3.111</v>
      </c>
    </row>
    <row r="62" spans="1:2" ht="12.75">
      <c r="A62" s="1">
        <v>5800</v>
      </c>
      <c r="B62" s="2">
        <v>-3.37</v>
      </c>
    </row>
    <row r="63" spans="1:2" ht="12.75">
      <c r="A63" s="1">
        <v>5900</v>
      </c>
      <c r="B63" s="2">
        <v>-3.635</v>
      </c>
    </row>
    <row r="64" spans="1:2" ht="12.75">
      <c r="A64" s="1">
        <v>6000</v>
      </c>
      <c r="B64" s="2">
        <v>-3.908</v>
      </c>
    </row>
    <row r="65" spans="1:2" ht="12.75">
      <c r="A65" s="1">
        <v>6100</v>
      </c>
      <c r="B65" s="2">
        <v>-4.188</v>
      </c>
    </row>
    <row r="66" spans="1:2" ht="12.75">
      <c r="A66" s="1">
        <v>6200</v>
      </c>
      <c r="B66" s="2">
        <v>-4.475</v>
      </c>
    </row>
    <row r="67" spans="1:2" ht="13.5" thickBot="1">
      <c r="A67" s="3">
        <v>6300</v>
      </c>
      <c r="B67" s="7">
        <v>-4.768</v>
      </c>
    </row>
  </sheetData>
  <sheetProtection sheet="1" objects="1" scenarios="1"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75"/>
  <sheetViews>
    <sheetView tabSelected="1" workbookViewId="0" topLeftCell="A40">
      <selection activeCell="C75" sqref="C75"/>
    </sheetView>
  </sheetViews>
  <sheetFormatPr defaultColWidth="9.140625" defaultRowHeight="12.75"/>
  <cols>
    <col min="1" max="1" width="7.57421875" style="5" customWidth="1"/>
    <col min="2" max="2" width="11.140625" style="5" customWidth="1"/>
    <col min="3" max="3" width="15.7109375" style="5" customWidth="1"/>
    <col min="4" max="16384" width="9.140625" style="5" customWidth="1"/>
  </cols>
  <sheetData>
    <row r="1" spans="1:3" ht="12.75">
      <c r="A1" s="76" t="s">
        <v>16</v>
      </c>
      <c r="B1" s="76"/>
      <c r="C1" s="76"/>
    </row>
    <row r="2" spans="1:3" ht="12.75">
      <c r="A2" s="76"/>
      <c r="B2" s="76"/>
      <c r="C2" s="76"/>
    </row>
    <row r="3" spans="1:3" ht="12.75">
      <c r="A3" s="77" t="s">
        <v>3</v>
      </c>
      <c r="B3" s="77" t="s">
        <v>20</v>
      </c>
      <c r="C3" s="77" t="s">
        <v>17</v>
      </c>
    </row>
    <row r="4" spans="1:3" ht="12.75">
      <c r="A4" s="77"/>
      <c r="B4" s="77"/>
      <c r="C4" s="77"/>
    </row>
    <row r="5" spans="1:3" ht="12.75">
      <c r="A5" s="5">
        <v>0</v>
      </c>
      <c r="B5" s="5">
        <v>0</v>
      </c>
      <c r="C5" s="5">
        <v>1.05764</v>
      </c>
    </row>
    <row r="6" spans="1:3" ht="12.75">
      <c r="A6" s="5">
        <v>100</v>
      </c>
      <c r="B6" s="5">
        <v>105.76</v>
      </c>
      <c r="C6" s="5">
        <v>1.05758</v>
      </c>
    </row>
    <row r="7" spans="1:3" ht="12.75">
      <c r="A7" s="5">
        <v>200</v>
      </c>
      <c r="B7" s="5">
        <v>211.52</v>
      </c>
      <c r="C7" s="5">
        <v>1.05754</v>
      </c>
    </row>
    <row r="8" spans="1:3" ht="12.75">
      <c r="A8" s="5">
        <v>300</v>
      </c>
      <c r="B8" s="5">
        <v>317.28</v>
      </c>
      <c r="C8" s="5">
        <v>1.05748</v>
      </c>
    </row>
    <row r="9" spans="1:3" ht="12.75">
      <c r="A9" s="5">
        <v>400</v>
      </c>
      <c r="B9" s="5">
        <v>423.02</v>
      </c>
      <c r="C9" s="5">
        <v>1.05472</v>
      </c>
    </row>
    <row r="10" spans="1:3" ht="12.75">
      <c r="A10" s="5">
        <v>500</v>
      </c>
      <c r="B10" s="5">
        <v>528.77</v>
      </c>
      <c r="C10" s="5">
        <v>1.05737</v>
      </c>
    </row>
    <row r="11" spans="1:3" ht="12.75">
      <c r="A11" s="5">
        <v>600</v>
      </c>
      <c r="B11" s="5">
        <v>634.5</v>
      </c>
      <c r="C11" s="5">
        <v>1.05734</v>
      </c>
    </row>
    <row r="12" spans="1:3" ht="12.75">
      <c r="A12" s="5">
        <v>700</v>
      </c>
      <c r="B12" s="5">
        <v>740.24</v>
      </c>
      <c r="C12" s="5">
        <v>1.0573</v>
      </c>
    </row>
    <row r="13" spans="1:3" ht="12.75">
      <c r="A13" s="5">
        <v>800</v>
      </c>
      <c r="B13" s="5">
        <v>845.97</v>
      </c>
      <c r="C13" s="5">
        <v>1.05727</v>
      </c>
    </row>
    <row r="14" spans="1:3" ht="12.75">
      <c r="A14" s="5">
        <v>900</v>
      </c>
      <c r="B14" s="5">
        <v>951.69</v>
      </c>
      <c r="C14" s="5">
        <v>1.05727</v>
      </c>
    </row>
    <row r="15" spans="1:3" ht="12.75">
      <c r="A15" s="5">
        <v>1000</v>
      </c>
      <c r="B15" s="5">
        <v>1057.42</v>
      </c>
      <c r="C15" s="5">
        <v>1.0573</v>
      </c>
    </row>
    <row r="16" spans="1:3" ht="12.75">
      <c r="A16" s="5">
        <v>1100</v>
      </c>
      <c r="B16" s="5">
        <v>1163.15</v>
      </c>
      <c r="C16" s="5">
        <v>1.05732</v>
      </c>
    </row>
    <row r="17" spans="1:3" ht="12.75">
      <c r="A17" s="5">
        <v>1200</v>
      </c>
      <c r="B17" s="5">
        <v>1268.88</v>
      </c>
      <c r="C17" s="5">
        <v>1.05735</v>
      </c>
    </row>
    <row r="18" spans="1:3" ht="12.75">
      <c r="A18" s="5">
        <v>1300</v>
      </c>
      <c r="B18" s="5">
        <v>1374.62</v>
      </c>
      <c r="C18" s="5">
        <v>1.05738</v>
      </c>
    </row>
    <row r="19" spans="1:3" ht="12.75">
      <c r="A19" s="5">
        <v>1400</v>
      </c>
      <c r="B19" s="5">
        <v>1480.36</v>
      </c>
      <c r="C19" s="5">
        <v>1.05744</v>
      </c>
    </row>
    <row r="20" spans="1:3" ht="12.75">
      <c r="A20" s="5">
        <v>1500</v>
      </c>
      <c r="B20" s="5">
        <v>1586.1</v>
      </c>
      <c r="C20" s="5">
        <v>1.0575</v>
      </c>
    </row>
    <row r="21" spans="1:3" ht="12.75">
      <c r="A21" s="5">
        <v>1600</v>
      </c>
      <c r="B21" s="5">
        <v>1691.85</v>
      </c>
      <c r="C21" s="5">
        <v>1.05758</v>
      </c>
    </row>
    <row r="22" spans="1:3" ht="12.75">
      <c r="A22" s="5">
        <v>1700</v>
      </c>
      <c r="B22" s="5">
        <v>1797.61</v>
      </c>
      <c r="C22" s="5">
        <v>1.05766</v>
      </c>
    </row>
    <row r="23" spans="1:3" ht="12.75">
      <c r="A23" s="5">
        <v>1800</v>
      </c>
      <c r="B23" s="5">
        <v>1903.37</v>
      </c>
      <c r="C23" s="5">
        <v>1.05777</v>
      </c>
    </row>
    <row r="24" spans="1:3" ht="12.75">
      <c r="A24" s="5">
        <v>1900</v>
      </c>
      <c r="B24" s="5">
        <v>2009.15</v>
      </c>
      <c r="C24" s="5">
        <v>1.05789</v>
      </c>
    </row>
    <row r="25" spans="1:3" ht="12.75">
      <c r="A25" s="5">
        <v>2000</v>
      </c>
      <c r="B25" s="5">
        <v>2114.94</v>
      </c>
      <c r="C25" s="5">
        <v>1.05801</v>
      </c>
    </row>
    <row r="26" spans="1:3" ht="12.75">
      <c r="A26" s="5">
        <v>2100</v>
      </c>
      <c r="B26" s="5">
        <v>2220.74</v>
      </c>
      <c r="C26" s="5">
        <v>1.05815</v>
      </c>
    </row>
    <row r="27" spans="1:3" ht="12.75">
      <c r="A27" s="5">
        <v>2200</v>
      </c>
      <c r="B27" s="5">
        <v>2326.56</v>
      </c>
      <c r="C27" s="5">
        <v>1.05829</v>
      </c>
    </row>
    <row r="28" spans="1:3" ht="12.75">
      <c r="A28" s="5">
        <v>2300</v>
      </c>
      <c r="B28" s="5">
        <v>2432.39</v>
      </c>
      <c r="C28" s="5">
        <v>1.0584</v>
      </c>
    </row>
    <row r="29" spans="1:3" ht="12.75">
      <c r="A29" s="5">
        <v>2400</v>
      </c>
      <c r="B29" s="5">
        <v>2538.23</v>
      </c>
      <c r="C29" s="5">
        <v>1.05851</v>
      </c>
    </row>
    <row r="30" spans="1:3" ht="12.75">
      <c r="A30" s="5">
        <v>2500</v>
      </c>
      <c r="B30" s="5">
        <v>2644.08</v>
      </c>
      <c r="C30" s="5">
        <v>1.05862</v>
      </c>
    </row>
    <row r="31" spans="1:3" ht="12.75">
      <c r="A31" s="5">
        <v>2600</v>
      </c>
      <c r="B31" s="5">
        <v>2749.94</v>
      </c>
      <c r="C31" s="5">
        <v>1.05872</v>
      </c>
    </row>
    <row r="32" spans="1:3" ht="12.75">
      <c r="A32" s="5">
        <v>2700</v>
      </c>
      <c r="B32" s="5">
        <v>2855.81</v>
      </c>
      <c r="C32" s="5">
        <v>1.05884</v>
      </c>
    </row>
    <row r="33" spans="1:3" ht="12.75">
      <c r="A33" s="5">
        <v>2800</v>
      </c>
      <c r="B33" s="5">
        <v>2961.69</v>
      </c>
      <c r="C33" s="5">
        <v>1.05895</v>
      </c>
    </row>
    <row r="34" spans="1:3" ht="12.75">
      <c r="A34" s="5">
        <v>2900</v>
      </c>
      <c r="B34" s="5">
        <v>3067.59</v>
      </c>
      <c r="C34" s="5">
        <v>1.05905</v>
      </c>
    </row>
    <row r="35" spans="1:3" ht="12.75">
      <c r="A35" s="5">
        <v>3000</v>
      </c>
      <c r="B35" s="5">
        <v>3173.49</v>
      </c>
      <c r="C35" s="5">
        <v>1.05917</v>
      </c>
    </row>
    <row r="36" spans="1:3" ht="12.75">
      <c r="A36" s="5">
        <v>3100</v>
      </c>
      <c r="B36" s="5">
        <v>3279.41</v>
      </c>
      <c r="C36" s="5">
        <v>1.0593</v>
      </c>
    </row>
    <row r="37" spans="1:3" ht="12.75">
      <c r="A37" s="5">
        <v>3200</v>
      </c>
      <c r="B37" s="5">
        <v>3385.34</v>
      </c>
      <c r="C37" s="5">
        <v>1.0594</v>
      </c>
    </row>
    <row r="38" spans="1:3" ht="12.75">
      <c r="A38" s="5">
        <v>3300</v>
      </c>
      <c r="B38" s="5">
        <v>3491.28</v>
      </c>
      <c r="C38" s="5">
        <v>1.05955</v>
      </c>
    </row>
    <row r="39" spans="1:3" ht="12.75">
      <c r="A39" s="5">
        <v>3400</v>
      </c>
      <c r="B39" s="5">
        <v>3597.24</v>
      </c>
      <c r="C39" s="5">
        <v>1.05967</v>
      </c>
    </row>
    <row r="40" spans="1:3" ht="12.75">
      <c r="A40" s="5">
        <v>3500</v>
      </c>
      <c r="B40" s="5">
        <v>3703.2</v>
      </c>
      <c r="C40" s="5">
        <v>1.0598</v>
      </c>
    </row>
    <row r="41" spans="1:3" ht="12.75">
      <c r="A41" s="5">
        <v>3600</v>
      </c>
      <c r="B41" s="5">
        <v>3809.16</v>
      </c>
      <c r="C41" s="5">
        <v>1.05992</v>
      </c>
    </row>
    <row r="42" spans="1:3" ht="12.75">
      <c r="A42" s="5">
        <v>3700</v>
      </c>
      <c r="B42" s="5">
        <v>3915.18</v>
      </c>
      <c r="C42" s="5">
        <v>1.06002</v>
      </c>
    </row>
    <row r="43" spans="1:3" ht="12.75">
      <c r="A43" s="5">
        <v>3800</v>
      </c>
      <c r="B43" s="5">
        <v>4021.18</v>
      </c>
      <c r="C43" s="5">
        <v>1.06012</v>
      </c>
    </row>
    <row r="44" spans="1:3" ht="12.75">
      <c r="A44" s="5">
        <v>3900</v>
      </c>
      <c r="B44" s="5">
        <v>4127.19</v>
      </c>
      <c r="C44" s="5">
        <v>1.06022</v>
      </c>
    </row>
    <row r="45" spans="1:3" ht="12.75">
      <c r="A45" s="5">
        <v>4000</v>
      </c>
      <c r="B45" s="5">
        <v>4233.21</v>
      </c>
      <c r="C45" s="5">
        <v>1.06032</v>
      </c>
    </row>
    <row r="46" spans="1:3" ht="12.75">
      <c r="A46" s="5">
        <v>4100</v>
      </c>
      <c r="B46" s="5">
        <v>4339.24</v>
      </c>
      <c r="C46" s="5">
        <v>1.06041</v>
      </c>
    </row>
    <row r="47" spans="1:3" ht="12.75">
      <c r="A47" s="5">
        <v>4200</v>
      </c>
      <c r="B47" s="5">
        <v>4445.45</v>
      </c>
      <c r="C47" s="5">
        <v>1.0605</v>
      </c>
    </row>
    <row r="48" spans="1:3" ht="12.75">
      <c r="A48" s="5">
        <v>4300</v>
      </c>
      <c r="B48" s="5">
        <v>4551.33</v>
      </c>
      <c r="C48" s="5">
        <v>1.06056</v>
      </c>
    </row>
    <row r="49" spans="1:3" ht="12.75">
      <c r="A49" s="5">
        <v>4400</v>
      </c>
      <c r="B49" s="5">
        <v>4657.39</v>
      </c>
      <c r="C49" s="5">
        <v>1.06063</v>
      </c>
    </row>
    <row r="50" spans="1:3" ht="12.75">
      <c r="A50" s="5">
        <v>4500</v>
      </c>
      <c r="B50" s="5">
        <v>4763.45</v>
      </c>
      <c r="C50" s="5">
        <v>1.06068</v>
      </c>
    </row>
    <row r="51" spans="1:3" ht="12.75">
      <c r="A51" s="5">
        <v>4600</v>
      </c>
      <c r="B51" s="5">
        <v>4869.52</v>
      </c>
      <c r="C51" s="5">
        <v>1.06072</v>
      </c>
    </row>
    <row r="52" spans="1:3" ht="12.75">
      <c r="A52" s="5">
        <v>4700</v>
      </c>
      <c r="B52" s="5">
        <v>4975.59</v>
      </c>
      <c r="C52" s="5">
        <v>1.06075</v>
      </c>
    </row>
    <row r="53" spans="1:3" ht="12.75">
      <c r="A53" s="5">
        <v>4800</v>
      </c>
      <c r="B53" s="5">
        <v>5081.67</v>
      </c>
      <c r="C53" s="5">
        <v>1.06075</v>
      </c>
    </row>
    <row r="54" spans="1:3" ht="12.75">
      <c r="A54" s="5">
        <v>4900</v>
      </c>
      <c r="B54" s="5">
        <v>5187.74</v>
      </c>
      <c r="C54" s="5">
        <v>1.06076</v>
      </c>
    </row>
    <row r="55" spans="1:3" ht="12.75">
      <c r="A55" s="5">
        <v>5000</v>
      </c>
      <c r="B55" s="5">
        <v>5293.82</v>
      </c>
      <c r="C55" s="5">
        <v>1.06075</v>
      </c>
    </row>
    <row r="56" spans="1:3" ht="12.75">
      <c r="A56" s="5">
        <v>5100</v>
      </c>
      <c r="B56" s="5">
        <v>5399.89</v>
      </c>
      <c r="C56" s="5">
        <v>1.06075</v>
      </c>
    </row>
    <row r="57" spans="1:3" ht="12.75">
      <c r="A57" s="5">
        <v>5200</v>
      </c>
      <c r="B57" s="5">
        <v>5505.97</v>
      </c>
      <c r="C57" s="5">
        <v>1.06072</v>
      </c>
    </row>
    <row r="58" spans="1:3" ht="12.75">
      <c r="A58" s="5">
        <v>5300</v>
      </c>
      <c r="B58" s="5">
        <v>5612.04</v>
      </c>
      <c r="C58" s="5">
        <v>1.06068</v>
      </c>
    </row>
    <row r="59" spans="1:3" ht="12.75">
      <c r="A59" s="5">
        <v>5400</v>
      </c>
      <c r="B59" s="5">
        <v>5718.11</v>
      </c>
      <c r="C59" s="5">
        <v>1.06062</v>
      </c>
    </row>
    <row r="60" spans="1:3" ht="12.75">
      <c r="A60" s="5">
        <v>5500</v>
      </c>
      <c r="B60" s="5">
        <v>5824.17</v>
      </c>
      <c r="C60" s="5">
        <v>1.06052</v>
      </c>
    </row>
    <row r="61" spans="1:3" ht="12.75">
      <c r="A61" s="5">
        <v>5600</v>
      </c>
      <c r="B61" s="5">
        <v>5930.22</v>
      </c>
      <c r="C61" s="5">
        <v>1.06043</v>
      </c>
    </row>
    <row r="62" spans="1:3" ht="12.75">
      <c r="A62" s="5">
        <v>5700</v>
      </c>
      <c r="B62" s="5">
        <v>6036.27</v>
      </c>
      <c r="C62" s="5">
        <v>1.06031</v>
      </c>
    </row>
    <row r="63" spans="1:3" ht="12.75">
      <c r="A63" s="5">
        <v>5800</v>
      </c>
      <c r="B63" s="5">
        <v>6142.3</v>
      </c>
      <c r="C63" s="5">
        <v>1.06019</v>
      </c>
    </row>
    <row r="64" spans="1:3" ht="12.75">
      <c r="A64" s="5">
        <v>5900</v>
      </c>
      <c r="B64" s="5">
        <v>6248.32</v>
      </c>
      <c r="C64" s="5">
        <v>1.06005</v>
      </c>
    </row>
    <row r="65" spans="1:3" ht="12.75">
      <c r="A65" s="5">
        <v>6000</v>
      </c>
      <c r="B65" s="5">
        <v>6354.32</v>
      </c>
      <c r="C65" s="5">
        <v>1.0599</v>
      </c>
    </row>
    <row r="66" spans="1:3" ht="12.75">
      <c r="A66" s="5">
        <v>6100</v>
      </c>
      <c r="B66" s="5">
        <v>6460.31</v>
      </c>
      <c r="C66" s="5">
        <v>1.05975</v>
      </c>
    </row>
    <row r="67" spans="1:3" ht="12.75">
      <c r="A67" s="5">
        <v>6200</v>
      </c>
      <c r="B67" s="5">
        <v>6566.29</v>
      </c>
      <c r="C67" s="5">
        <v>105958</v>
      </c>
    </row>
    <row r="68" spans="1:3" ht="12.75">
      <c r="A68" s="5">
        <v>6300</v>
      </c>
      <c r="B68" s="5">
        <v>6672.24</v>
      </c>
      <c r="C68" s="5">
        <v>1.0594</v>
      </c>
    </row>
    <row r="69" spans="1:3" ht="12.75">
      <c r="A69" s="5">
        <v>6400</v>
      </c>
      <c r="B69" s="5">
        <v>6884.11</v>
      </c>
      <c r="C69" s="5">
        <v>1.05925</v>
      </c>
    </row>
    <row r="70" spans="1:3" ht="12.75">
      <c r="A70" s="5">
        <v>6500</v>
      </c>
      <c r="B70" s="5">
        <v>6990.01</v>
      </c>
      <c r="C70" s="5">
        <v>1.05905</v>
      </c>
    </row>
    <row r="71" spans="1:3" ht="12.75">
      <c r="A71" s="5">
        <v>6600</v>
      </c>
      <c r="B71" s="5">
        <v>7095.9</v>
      </c>
      <c r="C71" s="5">
        <v>1.05886</v>
      </c>
    </row>
    <row r="72" spans="1:3" ht="12.75">
      <c r="A72" s="5">
        <v>6700</v>
      </c>
      <c r="B72" s="5">
        <v>7201.77</v>
      </c>
      <c r="C72" s="5">
        <v>1.05868</v>
      </c>
    </row>
    <row r="73" spans="1:3" ht="12.75">
      <c r="A73" s="5">
        <v>6800</v>
      </c>
      <c r="B73" s="5">
        <v>7307.62</v>
      </c>
      <c r="C73" s="5">
        <v>1.05848</v>
      </c>
    </row>
    <row r="74" spans="1:3" ht="12.75">
      <c r="A74" s="5">
        <v>6900</v>
      </c>
      <c r="B74" s="5">
        <v>7307.62</v>
      </c>
      <c r="C74" s="5">
        <v>1.05829</v>
      </c>
    </row>
    <row r="75" spans="1:2" ht="12.75">
      <c r="A75" s="5">
        <v>7000</v>
      </c>
      <c r="B75" s="5">
        <v>7413.75</v>
      </c>
    </row>
  </sheetData>
  <sheetProtection/>
  <mergeCells count="4">
    <mergeCell ref="A1:C2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23"/>
  <sheetViews>
    <sheetView workbookViewId="0" topLeftCell="A1">
      <selection activeCell="A1" sqref="A1:C1"/>
    </sheetView>
  </sheetViews>
  <sheetFormatPr defaultColWidth="9.140625" defaultRowHeight="12.75"/>
  <cols>
    <col min="1" max="1" width="27.00390625" style="5" customWidth="1"/>
    <col min="2" max="2" width="10.140625" style="5" bestFit="1" customWidth="1"/>
    <col min="3" max="16384" width="9.140625" style="5" customWidth="1"/>
  </cols>
  <sheetData>
    <row r="1" spans="1:3" ht="12.75">
      <c r="A1" s="77" t="s">
        <v>0</v>
      </c>
      <c r="B1" s="77"/>
      <c r="C1" s="77"/>
    </row>
    <row r="2" spans="1:2" ht="12.75">
      <c r="A2" s="14" t="s">
        <v>61</v>
      </c>
      <c r="B2"/>
    </row>
    <row r="3" spans="1:2" ht="12.75">
      <c r="A3" s="5" t="s">
        <v>5</v>
      </c>
      <c r="B3"/>
    </row>
    <row r="4" spans="1:2" ht="12.75">
      <c r="A4" s="14" t="s">
        <v>62</v>
      </c>
      <c r="B4"/>
    </row>
    <row r="5" spans="1:2" ht="12.75">
      <c r="A5" s="14" t="s">
        <v>63</v>
      </c>
      <c r="B5"/>
    </row>
    <row r="6" spans="1:2" ht="12.75">
      <c r="A6" s="11" t="s">
        <v>23</v>
      </c>
      <c r="B6" s="37"/>
    </row>
    <row r="7" spans="1:2" ht="12.75">
      <c r="A7" s="78" t="s">
        <v>22</v>
      </c>
      <c r="B7" s="78"/>
    </row>
    <row r="8" spans="1:2" ht="12.75">
      <c r="A8" s="14" t="s">
        <v>64</v>
      </c>
      <c r="B8" s="38"/>
    </row>
    <row r="9" spans="1:2" ht="12.75">
      <c r="A9" s="14" t="s">
        <v>65</v>
      </c>
      <c r="B9" s="39"/>
    </row>
    <row r="10" spans="1:2" ht="14.25">
      <c r="A10" s="5" t="s">
        <v>52</v>
      </c>
      <c r="B10"/>
    </row>
    <row r="11" spans="1:2" ht="14.25">
      <c r="A11" s="5" t="s">
        <v>53</v>
      </c>
      <c r="B11" s="40">
        <f>(B10-VLOOKUP(B10,'Calib. Table'!$A$5:$C$75,1))*(VLOOKUP(B10,'Calib. Table'!$A$5:$C$75,3))+VLOOKUP(B10,'Calib. Table'!$A$5:$C$75,2)</f>
        <v>0</v>
      </c>
    </row>
    <row r="12" spans="1:2" ht="14.25">
      <c r="A12" s="5" t="s">
        <v>54</v>
      </c>
      <c r="B12"/>
    </row>
    <row r="13" spans="1:2" ht="14.25">
      <c r="A13" s="5" t="s">
        <v>55</v>
      </c>
      <c r="B13"/>
    </row>
    <row r="14" spans="1:2" ht="14.25">
      <c r="A14" s="5" t="s">
        <v>56</v>
      </c>
      <c r="B14"/>
    </row>
    <row r="15" spans="1:2" ht="14.25">
      <c r="A15" s="5" t="s">
        <v>57</v>
      </c>
      <c r="B15" s="41"/>
    </row>
    <row r="16" spans="1:2" ht="12.75">
      <c r="A16" s="5" t="s">
        <v>4</v>
      </c>
      <c r="B16" s="13">
        <f>SUM(B11:B15)</f>
        <v>0</v>
      </c>
    </row>
    <row r="19" ht="12.75">
      <c r="A19" s="65" t="s">
        <v>66</v>
      </c>
    </row>
    <row r="20" ht="12.75">
      <c r="A20" s="14" t="s">
        <v>24</v>
      </c>
    </row>
    <row r="21" ht="14.25">
      <c r="A21" s="64" t="s">
        <v>58</v>
      </c>
    </row>
    <row r="22" ht="14.25">
      <c r="A22" s="64" t="s">
        <v>59</v>
      </c>
    </row>
    <row r="23" ht="14.25">
      <c r="A23" s="64" t="s">
        <v>60</v>
      </c>
    </row>
  </sheetData>
  <sheetProtection/>
  <mergeCells count="2">
    <mergeCell ref="A1:C1"/>
    <mergeCell ref="A7:B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workbookViewId="0" topLeftCell="A1">
      <selection activeCell="B1" sqref="B1"/>
    </sheetView>
  </sheetViews>
  <sheetFormatPr defaultColWidth="9.140625" defaultRowHeight="12.75"/>
  <cols>
    <col min="2" max="2" width="19.421875" style="0" customWidth="1"/>
    <col min="3" max="3" width="17.7109375" style="0" customWidth="1"/>
    <col min="4" max="4" width="6.00390625" style="0" customWidth="1"/>
    <col min="6" max="6" width="6.28125" style="0" customWidth="1"/>
    <col min="7" max="7" width="4.8515625" style="0" customWidth="1"/>
    <col min="8" max="8" width="30.140625" style="0" customWidth="1"/>
  </cols>
  <sheetData>
    <row r="1" spans="1:4" ht="12.75">
      <c r="A1" s="44" t="s">
        <v>33</v>
      </c>
      <c r="B1" s="45" t="s">
        <v>34</v>
      </c>
      <c r="C1" s="42" t="s">
        <v>32</v>
      </c>
      <c r="D1" s="43">
        <v>1</v>
      </c>
    </row>
    <row r="2" spans="1:2" ht="12.75">
      <c r="A2" s="1">
        <v>1</v>
      </c>
      <c r="B2" s="2" t="s">
        <v>29</v>
      </c>
    </row>
    <row r="3" spans="1:2" ht="12.75">
      <c r="A3" s="1">
        <v>2</v>
      </c>
      <c r="B3" s="2" t="s">
        <v>30</v>
      </c>
    </row>
    <row r="4" spans="1:2" ht="13.5" thickBot="1">
      <c r="A4" s="3">
        <v>3</v>
      </c>
      <c r="B4" s="7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Holom</dc:creator>
  <cp:keywords/>
  <dc:description/>
  <cp:lastModifiedBy>Valerian Bachtadse</cp:lastModifiedBy>
  <dcterms:created xsi:type="dcterms:W3CDTF">2005-12-19T07:52:16Z</dcterms:created>
  <dcterms:modified xsi:type="dcterms:W3CDTF">2011-04-28T13:19:38Z</dcterms:modified>
  <cp:category/>
  <cp:version/>
  <cp:contentType/>
  <cp:contentStatus/>
</cp:coreProperties>
</file>